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25" windowWidth="7305" windowHeight="8190" activeTab="0"/>
  </bookViews>
  <sheets>
    <sheet name="5月分" sheetId="1" r:id="rId1"/>
  </sheets>
  <definedNames>
    <definedName name="_xlnm.Print_Area" localSheetId="0">'5月分'!$A$1:$K$71</definedName>
  </definedNames>
  <calcPr fullCalcOnLoad="1"/>
</workbook>
</file>

<file path=xl/sharedStrings.xml><?xml version="1.0" encoding="utf-8"?>
<sst xmlns="http://schemas.openxmlformats.org/spreadsheetml/2006/main" count="115" uniqueCount="99">
  <si>
    <t>計</t>
  </si>
  <si>
    <t>要介護５</t>
  </si>
  <si>
    <t>要介護４</t>
  </si>
  <si>
    <t>要介護３</t>
  </si>
  <si>
    <t>要介護２</t>
  </si>
  <si>
    <t>要介護１</t>
  </si>
  <si>
    <t>要支援</t>
  </si>
  <si>
    <t>１　要介護認定者の状況</t>
  </si>
  <si>
    <t>２　介護度別居宅介護サービスの受給者数</t>
  </si>
  <si>
    <t>３　施設種類別サービスの受給者数</t>
  </si>
  <si>
    <t>区　　　　　　　　　　　分</t>
  </si>
  <si>
    <t>％</t>
  </si>
  <si>
    <t>利　　　用　　　率　　（％）</t>
  </si>
  <si>
    <r>
      <t xml:space="preserve">区　　　　　　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</si>
  <si>
    <r>
      <t>支　給  限  度  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（円）</t>
    </r>
  </si>
  <si>
    <t>区     分</t>
  </si>
  <si>
    <t>要介護１</t>
  </si>
  <si>
    <t>要介護２</t>
  </si>
  <si>
    <t>要介護３</t>
  </si>
  <si>
    <t>要介護４</t>
  </si>
  <si>
    <t>要介護５</t>
  </si>
  <si>
    <t>計</t>
  </si>
  <si>
    <t>人数 (人)</t>
  </si>
  <si>
    <t>割合 (％)</t>
  </si>
  <si>
    <t>区       分</t>
  </si>
  <si>
    <t>居
宅</t>
  </si>
  <si>
    <t>人 員</t>
  </si>
  <si>
    <t>区　　　　　　　　　　　分</t>
  </si>
  <si>
    <t>介護老人福祉施設</t>
  </si>
  <si>
    <t>介護老人保健施設</t>
  </si>
  <si>
    <t>介護療養型医療施設</t>
  </si>
  <si>
    <t>計</t>
  </si>
  <si>
    <t>受   給   者   数  （人）</t>
  </si>
  <si>
    <t>区　　　　　　　　　　分</t>
  </si>
  <si>
    <t>給付額</t>
  </si>
  <si>
    <t>施設サービス給付費（千円）</t>
  </si>
  <si>
    <t>居宅サービス給付費（千円）</t>
  </si>
  <si>
    <t>介 護 保 険 の 実 施 状 況 に つ い て ( 三 重 県 ）</t>
  </si>
  <si>
    <t>４　介護給付費の状況</t>
  </si>
  <si>
    <t>５　介護度別支給限度額に対する利用率（訪問通所・短期入所サービス）</t>
  </si>
  <si>
    <t>四捨五入の関係で１００％にならないことがあります。</t>
  </si>
  <si>
    <t>注２：第２号被保険者も含みます。</t>
  </si>
  <si>
    <t>※支給限度額に対する利用率（平均）は、　</t>
  </si>
  <si>
    <t>　です。</t>
  </si>
  <si>
    <t>特定入所者介護(支援)サービス費(千円)</t>
  </si>
  <si>
    <r>
      <t>平成12年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</si>
  <si>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t>６　保険料試算における推計介護給付費と介護給付費の状況</t>
  </si>
  <si>
    <t xml:space="preserve">  北  勢  圏  域    （千円）</t>
  </si>
  <si>
    <t xml:space="preserve">  中勢伊賀圏域    （千円）</t>
  </si>
  <si>
    <t xml:space="preserve">  南勢志摩圏域    （千円）</t>
  </si>
  <si>
    <t xml:space="preserve">  東 紀 州 圏 域   （千円）</t>
  </si>
  <si>
    <t>７　苦情等の処理状況（不服審査請求の状況）</t>
  </si>
  <si>
    <t>区　　　　分</t>
  </si>
  <si>
    <t>審査請求
件　　　数</t>
  </si>
  <si>
    <t>取り下げ
件　　　数</t>
  </si>
  <si>
    <t>裁　　　　　　決　　　　　　結　　　　　　果</t>
  </si>
  <si>
    <t>審理中</t>
  </si>
  <si>
    <t>却下</t>
  </si>
  <si>
    <t>認容</t>
  </si>
  <si>
    <t>棄却</t>
  </si>
  <si>
    <t>介護認定
関係（件）</t>
  </si>
  <si>
    <t>保険料
関係（件）</t>
  </si>
  <si>
    <t>８　介護保険制度に関する相談・苦情の状況</t>
  </si>
  <si>
    <t>区分</t>
  </si>
  <si>
    <t>国民健康保険団体連合会</t>
  </si>
  <si>
    <r>
      <t xml:space="preserve">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談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件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数</t>
    </r>
  </si>
  <si>
    <t>苦情申立件数</t>
  </si>
  <si>
    <t>保険料等制度に関するもの</t>
  </si>
  <si>
    <t>介護認定に関するもの</t>
  </si>
  <si>
    <t>居宅サービスに関するもの</t>
  </si>
  <si>
    <t>施設サービスに関するもの</t>
  </si>
  <si>
    <t>その他</t>
  </si>
  <si>
    <t>※　国民健康保険団体連合会等に寄せられた相談・苦情件数　（国民健康保険団体連合会資料から）</t>
  </si>
  <si>
    <t>全国 (％)</t>
  </si>
  <si>
    <t>要支援１</t>
  </si>
  <si>
    <t>要支援２</t>
  </si>
  <si>
    <t>経過的要介護</t>
  </si>
  <si>
    <t>要支援</t>
  </si>
  <si>
    <r>
      <t>対12年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月比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</si>
  <si>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4月</t>
    </r>
  </si>
  <si>
    <t>保険料試算における　　　　　　　　　平成17年度推計介護給付費</t>
  </si>
  <si>
    <t>推計介護給付費からみた　　　　　　　平成１7年度実績の割合</t>
  </si>
  <si>
    <t>平成１7年度介護給付費実績(暫定値)</t>
  </si>
  <si>
    <t>（平成１7年度）</t>
  </si>
  <si>
    <r>
      <t>対1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月比</t>
    </r>
  </si>
  <si>
    <t>-</t>
  </si>
  <si>
    <t>＊介護給付費実績は現在集約中であるため、今後変わる可能性があります。</t>
  </si>
  <si>
    <t>（平成18年5月末現在）</t>
  </si>
  <si>
    <r>
      <t>注１：全国の割合については、平成1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月末現在です。</t>
    </r>
  </si>
  <si>
    <t>（平成18年5月報告）</t>
  </si>
  <si>
    <t>3月の認定者数</t>
  </si>
  <si>
    <t>注１：数値は、3月サービス分の報告数値です。</t>
  </si>
  <si>
    <t>注３：％については、3月時点における要介護認定者数に対する割合です。</t>
  </si>
  <si>
    <t>　　※（3月の）要介護認定者に占めるサービス受給者（居宅＋施設）の割合　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</si>
  <si>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　</t>
    </r>
  </si>
  <si>
    <t>（平成12年4月～平成18年3月）</t>
  </si>
  <si>
    <t>（平成18年3月分）</t>
  </si>
  <si>
    <t>（平成１8年5月末累計）</t>
  </si>
  <si>
    <r>
      <t>注３：要介護認定者（第１号）の６５歳以上高齢者全体に占める割合は　17.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％　（全国　</t>
    </r>
    <r>
      <rPr>
        <sz val="11"/>
        <rFont val="ＭＳ Ｐゴシック"/>
        <family val="3"/>
      </rPr>
      <t>16.2％</t>
    </r>
    <r>
      <rPr>
        <sz val="11"/>
        <rFont val="ＭＳ Ｐゴシック"/>
        <family val="3"/>
      </rPr>
      <t>）　です。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</si>
</sst>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 &quot;"/>
    <numFmt numFmtId="177" formatCode="#,##0&quot; &quot;"/>
    <numFmt numFmtId="178" formatCode="#,##0&quot;    &quot;"/>
    <numFmt numFmtId="179" formatCode="0.0%"/>
    <numFmt numFmtId="180" formatCode="#,##0.0&quot; &quot;"/>
    <numFmt numFmtId="181" formatCode="#,##0.0&quot;    &quot;"/>
    <numFmt numFmtId="182" formatCode="#,##0.0&quot;   &quot;"/>
    <numFmt numFmtId="183" formatCode="#,##0.0&quot;  &quot;"/>
    <numFmt numFmtId="184" formatCode="#,##0&quot;   &quot;"/>
    <numFmt numFmtId="185" formatCode="#,##0&quot; &quot;&quot;回&quot;"/>
    <numFmt numFmtId="186" formatCode="#,##0&quot; &quot;&quot;回&quot;&quot; &quot;"/>
    <numFmt numFmtId="187" formatCode="#,##0&quot; &quot;&quot;日&quot;&quot; &quot;"/>
    <numFmt numFmtId="188" formatCode="0.0%&quot; &quot;"/>
    <numFmt numFmtId="189" formatCode="0.0%&quot;   &quot;"/>
    <numFmt numFmtId="190" formatCode="0.00%&quot;   &quot;"/>
    <numFmt numFmtId="191" formatCode="0.000%&quot;   &quot;"/>
    <numFmt numFmtId="192" formatCode="0.000%"/>
    <numFmt numFmtId="193" formatCode="#,##0&quot; &quot;&quot;件&quot;&quot; &quot;"/>
    <numFmt numFmtId="194" formatCode="0.0000%"/>
    <numFmt numFmtId="195" formatCode="0.0%&quot; 　  &quot;"/>
    <numFmt numFmtId="196" formatCode="#,##0.00&quot;   &quot;"/>
    <numFmt numFmtId="197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7" fontId="0" fillId="0" borderId="0" xfId="17" applyNumberFormat="1" applyFont="1" applyFill="1" applyBorder="1" applyAlignment="1">
      <alignment vertical="center"/>
    </xf>
    <xf numFmtId="189" fontId="0" fillId="0" borderId="0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7" fillId="0" borderId="0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7" fillId="0" borderId="0" xfId="17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0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8" fontId="7" fillId="0" borderId="0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189" fontId="0" fillId="0" borderId="7" xfId="15" applyNumberFormat="1" applyFont="1" applyFill="1" applyBorder="1" applyAlignment="1">
      <alignment vertical="center"/>
    </xf>
    <xf numFmtId="189" fontId="0" fillId="0" borderId="6" xfId="15" applyNumberFormat="1" applyFont="1" applyFill="1" applyBorder="1" applyAlignment="1">
      <alignment vertical="center"/>
    </xf>
    <xf numFmtId="184" fontId="0" fillId="0" borderId="7" xfId="17" applyNumberFormat="1" applyFont="1" applyFill="1" applyBorder="1" applyAlignment="1">
      <alignment vertical="center"/>
    </xf>
    <xf numFmtId="184" fontId="0" fillId="0" borderId="6" xfId="17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4" fontId="0" fillId="0" borderId="5" xfId="17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7" fillId="0" borderId="4" xfId="17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79" fontId="7" fillId="0" borderId="7" xfId="15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/>
    </xf>
    <xf numFmtId="184" fontId="7" fillId="0" borderId="7" xfId="17" applyNumberFormat="1" applyFont="1" applyFill="1" applyBorder="1" applyAlignment="1">
      <alignment vertical="center"/>
    </xf>
    <xf numFmtId="177" fontId="0" fillId="0" borderId="7" xfId="17" applyNumberFormat="1" applyFont="1" applyFill="1" applyBorder="1" applyAlignment="1">
      <alignment vertical="center"/>
    </xf>
    <xf numFmtId="177" fontId="0" fillId="0" borderId="7" xfId="17" applyNumberFormat="1" applyFont="1" applyFill="1" applyBorder="1" applyAlignment="1">
      <alignment vertical="center"/>
    </xf>
    <xf numFmtId="184" fontId="0" fillId="0" borderId="1" xfId="17" applyNumberFormat="1" applyFont="1" applyFill="1" applyBorder="1" applyAlignment="1">
      <alignment vertical="center"/>
    </xf>
    <xf numFmtId="189" fontId="0" fillId="0" borderId="1" xfId="15" applyNumberFormat="1" applyFont="1" applyFill="1" applyBorder="1" applyAlignment="1">
      <alignment vertical="center"/>
    </xf>
    <xf numFmtId="184" fontId="0" fillId="0" borderId="9" xfId="17" applyNumberFormat="1" applyFont="1" applyFill="1" applyBorder="1" applyAlignment="1">
      <alignment vertical="center"/>
    </xf>
    <xf numFmtId="189" fontId="0" fillId="0" borderId="9" xfId="1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177" fontId="0" fillId="0" borderId="7" xfId="17" applyNumberFormat="1" applyFont="1" applyFill="1" applyBorder="1" applyAlignment="1">
      <alignment horizontal="right" vertical="center" shrinkToFit="1"/>
    </xf>
    <xf numFmtId="177" fontId="0" fillId="0" borderId="8" xfId="17" applyNumberFormat="1" applyFont="1" applyFill="1" applyBorder="1" applyAlignment="1">
      <alignment horizontal="right" vertical="center" shrinkToFit="1"/>
    </xf>
    <xf numFmtId="177" fontId="0" fillId="0" borderId="8" xfId="17" applyNumberFormat="1" applyFont="1" applyFill="1" applyBorder="1" applyAlignment="1">
      <alignment vertical="center"/>
    </xf>
    <xf numFmtId="189" fontId="0" fillId="0" borderId="8" xfId="15" applyNumberFormat="1" applyFont="1" applyFill="1" applyBorder="1" applyAlignment="1">
      <alignment vertical="center"/>
    </xf>
    <xf numFmtId="177" fontId="0" fillId="0" borderId="10" xfId="17" applyNumberFormat="1" applyFont="1" applyFill="1" applyBorder="1" applyAlignment="1">
      <alignment horizontal="center" vertical="center" shrinkToFit="1"/>
    </xf>
    <xf numFmtId="177" fontId="0" fillId="0" borderId="10" xfId="17" applyNumberFormat="1" applyFont="1" applyFill="1" applyBorder="1" applyAlignment="1">
      <alignment vertical="center"/>
    </xf>
    <xf numFmtId="177" fontId="0" fillId="0" borderId="11" xfId="17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9" fontId="0" fillId="0" borderId="12" xfId="15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184" fontId="7" fillId="0" borderId="1" xfId="17" applyNumberFormat="1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8" fontId="7" fillId="0" borderId="14" xfId="17" applyNumberFormat="1" applyFont="1" applyFill="1" applyBorder="1" applyAlignment="1">
      <alignment vertical="center"/>
    </xf>
    <xf numFmtId="178" fontId="7" fillId="0" borderId="7" xfId="17" applyNumberFormat="1" applyFont="1" applyFill="1" applyBorder="1" applyAlignment="1">
      <alignment vertical="center"/>
    </xf>
    <xf numFmtId="178" fontId="7" fillId="0" borderId="1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7" fontId="0" fillId="0" borderId="10" xfId="17" applyNumberFormat="1" applyFont="1" applyFill="1" applyBorder="1" applyAlignment="1">
      <alignment horizontal="center" vertical="center"/>
    </xf>
    <xf numFmtId="189" fontId="0" fillId="0" borderId="10" xfId="15" applyNumberFormat="1" applyFont="1" applyFill="1" applyBorder="1" applyAlignment="1">
      <alignment horizontal="center" vertical="center"/>
    </xf>
    <xf numFmtId="189" fontId="0" fillId="0" borderId="15" xfId="1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93" fontId="7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93" fontId="7" fillId="0" borderId="7" xfId="0" applyNumberFormat="1" applyFont="1" applyFill="1" applyBorder="1" applyAlignment="1">
      <alignment horizontal="center" vertical="center"/>
    </xf>
    <xf numFmtId="193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77" fontId="7" fillId="0" borderId="7" xfId="17" applyNumberFormat="1" applyFont="1" applyFill="1" applyBorder="1" applyAlignment="1">
      <alignment horizontal="right" vertical="center" indent="2"/>
    </xf>
    <xf numFmtId="177" fontId="7" fillId="0" borderId="6" xfId="17" applyNumberFormat="1" applyFont="1" applyFill="1" applyBorder="1" applyAlignment="1">
      <alignment horizontal="right" vertical="center" indent="2"/>
    </xf>
    <xf numFmtId="179" fontId="7" fillId="0" borderId="7" xfId="17" applyNumberFormat="1" applyFont="1" applyFill="1" applyBorder="1" applyAlignment="1">
      <alignment horizontal="right" vertical="center" indent="3"/>
    </xf>
    <xf numFmtId="179" fontId="7" fillId="0" borderId="6" xfId="17" applyNumberFormat="1" applyFont="1" applyFill="1" applyBorder="1" applyAlignment="1">
      <alignment horizontal="right" vertical="center" indent="3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4" fontId="0" fillId="0" borderId="7" xfId="17" applyNumberFormat="1" applyFont="1" applyFill="1" applyBorder="1" applyAlignment="1">
      <alignment horizontal="center" vertical="center"/>
    </xf>
    <xf numFmtId="184" fontId="0" fillId="0" borderId="6" xfId="17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4" fontId="0" fillId="0" borderId="7" xfId="17" applyNumberFormat="1" applyFont="1" applyFill="1" applyBorder="1" applyAlignment="1">
      <alignment horizontal="center" vertical="center"/>
    </xf>
    <xf numFmtId="184" fontId="0" fillId="0" borderId="5" xfId="17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1">
      <selection activeCell="C44" sqref="C44"/>
    </sheetView>
  </sheetViews>
  <sheetFormatPr defaultColWidth="9.00390625" defaultRowHeight="21.75" customHeight="1"/>
  <cols>
    <col min="1" max="1" width="4.625" style="4" customWidth="1"/>
    <col min="2" max="2" width="6.125" style="4" customWidth="1"/>
    <col min="3" max="11" width="10.625" style="4" customWidth="1"/>
    <col min="12" max="16" width="5.875" style="4" customWidth="1"/>
    <col min="17" max="16384" width="9.00390625" style="4" customWidth="1"/>
  </cols>
  <sheetData>
    <row r="1" spans="1:16" ht="21.75" customHeight="1">
      <c r="A1" s="150" t="s">
        <v>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83"/>
      <c r="M1" s="83"/>
      <c r="N1" s="83"/>
      <c r="O1" s="83"/>
      <c r="P1" s="83"/>
    </row>
    <row r="3" spans="1:13" ht="21.75" customHeight="1">
      <c r="A3" s="9" t="s">
        <v>7</v>
      </c>
      <c r="K3" s="43" t="s">
        <v>87</v>
      </c>
      <c r="L3" s="51"/>
      <c r="M3" s="51"/>
    </row>
    <row r="4" spans="1:11" ht="21.75" customHeight="1">
      <c r="A4" s="137" t="s">
        <v>15</v>
      </c>
      <c r="B4" s="138"/>
      <c r="C4" s="35" t="s">
        <v>74</v>
      </c>
      <c r="D4" s="52" t="s">
        <v>75</v>
      </c>
      <c r="E4" s="57" t="s">
        <v>76</v>
      </c>
      <c r="F4" s="35" t="s">
        <v>16</v>
      </c>
      <c r="G4" s="35" t="s">
        <v>17</v>
      </c>
      <c r="H4" s="35" t="s">
        <v>18</v>
      </c>
      <c r="I4" s="35" t="s">
        <v>19</v>
      </c>
      <c r="J4" s="35" t="s">
        <v>20</v>
      </c>
      <c r="K4" s="13" t="s">
        <v>21</v>
      </c>
    </row>
    <row r="5" spans="1:11" ht="21.75" customHeight="1">
      <c r="A5" s="143" t="s">
        <v>22</v>
      </c>
      <c r="B5" s="144"/>
      <c r="C5" s="33">
        <v>2794</v>
      </c>
      <c r="D5" s="49">
        <v>2120</v>
      </c>
      <c r="E5" s="34">
        <v>7516</v>
      </c>
      <c r="F5" s="33">
        <v>22945</v>
      </c>
      <c r="G5" s="33">
        <v>11089</v>
      </c>
      <c r="H5" s="33">
        <v>10171</v>
      </c>
      <c r="I5" s="33">
        <v>9106</v>
      </c>
      <c r="J5" s="33">
        <v>7143</v>
      </c>
      <c r="K5" s="47">
        <f>SUM(C5:J5)</f>
        <v>72884</v>
      </c>
    </row>
    <row r="6" spans="1:11" ht="21.75" customHeight="1">
      <c r="A6" s="143" t="s">
        <v>23</v>
      </c>
      <c r="B6" s="144"/>
      <c r="C6" s="31">
        <f>C5/K5</f>
        <v>0.03833488831567971</v>
      </c>
      <c r="D6" s="50">
        <f>D5/K5</f>
        <v>0.029087316832226554</v>
      </c>
      <c r="E6" s="32">
        <f>E5/K5</f>
        <v>0.10312277042972394</v>
      </c>
      <c r="F6" s="31">
        <f>F5/K5</f>
        <v>0.3148153229789803</v>
      </c>
      <c r="G6" s="31">
        <f>G5/K5</f>
        <v>0.1521458756380001</v>
      </c>
      <c r="H6" s="31">
        <f>H5/K5</f>
        <v>0.1395505186323473</v>
      </c>
      <c r="I6" s="31">
        <f>I5/K5</f>
        <v>0.12493825805389386</v>
      </c>
      <c r="J6" s="31">
        <f>J5/K5</f>
        <v>0.09800504911914823</v>
      </c>
      <c r="K6" s="48">
        <f>SUM(C6:J6)</f>
        <v>1</v>
      </c>
    </row>
    <row r="7" spans="1:11" ht="21.75" customHeight="1">
      <c r="A7" s="143" t="s">
        <v>73</v>
      </c>
      <c r="B7" s="144"/>
      <c r="C7" s="31">
        <v>0.025986099104077856</v>
      </c>
      <c r="D7" s="50">
        <v>0.022168053622327655</v>
      </c>
      <c r="E7" s="32">
        <v>0.13520948801500618</v>
      </c>
      <c r="F7" s="31">
        <v>0.30704607108214643</v>
      </c>
      <c r="G7" s="31">
        <v>0.15122234783426242</v>
      </c>
      <c r="H7" s="31">
        <v>0.13022218043647255</v>
      </c>
      <c r="I7" s="31">
        <v>0.12120998791525545</v>
      </c>
      <c r="J7" s="31">
        <v>0.10693577199045144</v>
      </c>
      <c r="K7" s="48">
        <v>0.999</v>
      </c>
    </row>
    <row r="8" spans="1:16" ht="19.5" customHeight="1">
      <c r="A8" s="10"/>
      <c r="B8" s="55" t="s">
        <v>88</v>
      </c>
      <c r="C8" s="55"/>
      <c r="D8" s="55"/>
      <c r="E8" s="55"/>
      <c r="F8" s="55"/>
      <c r="G8" s="55"/>
      <c r="H8" s="55"/>
      <c r="I8" s="56" t="s">
        <v>40</v>
      </c>
      <c r="J8" s="55"/>
      <c r="K8" s="54"/>
      <c r="N8" s="11"/>
      <c r="P8" s="10"/>
    </row>
    <row r="9" spans="1:16" ht="19.5" customHeight="1">
      <c r="A9" s="10"/>
      <c r="B9" s="30" t="s">
        <v>41</v>
      </c>
      <c r="C9" s="30"/>
      <c r="D9" s="30"/>
      <c r="E9" s="30"/>
      <c r="F9" s="30"/>
      <c r="G9" s="30"/>
      <c r="H9" s="30"/>
      <c r="I9" s="30"/>
      <c r="J9" s="30"/>
      <c r="K9" s="10"/>
      <c r="L9" s="10"/>
      <c r="M9" s="10"/>
      <c r="N9" s="10"/>
      <c r="O9" s="10"/>
      <c r="P9" s="10"/>
    </row>
    <row r="10" spans="1:16" ht="19.5" customHeight="1">
      <c r="A10" s="10"/>
      <c r="B10" s="7" t="s">
        <v>98</v>
      </c>
      <c r="C10" s="7"/>
      <c r="D10" s="7"/>
      <c r="E10" s="7"/>
      <c r="F10" s="7"/>
      <c r="G10" s="7"/>
      <c r="H10" s="7"/>
      <c r="I10" s="7"/>
      <c r="J10" s="7"/>
      <c r="K10" s="10"/>
      <c r="L10" s="10"/>
      <c r="M10" s="10"/>
      <c r="N10" s="10"/>
      <c r="O10" s="10"/>
      <c r="P10" s="10"/>
    </row>
    <row r="12" spans="1:12" ht="21.75" customHeight="1">
      <c r="A12" s="9" t="s">
        <v>8</v>
      </c>
      <c r="E12" s="53"/>
      <c r="F12" s="53"/>
      <c r="I12" s="43" t="s">
        <v>89</v>
      </c>
      <c r="K12" s="51"/>
      <c r="L12" s="51"/>
    </row>
    <row r="13" spans="1:9" ht="21.75" customHeight="1">
      <c r="A13" s="137" t="s">
        <v>24</v>
      </c>
      <c r="B13" s="138"/>
      <c r="C13" s="13" t="s">
        <v>77</v>
      </c>
      <c r="D13" s="36" t="s">
        <v>16</v>
      </c>
      <c r="E13" s="35" t="s">
        <v>17</v>
      </c>
      <c r="F13" s="35" t="s">
        <v>18</v>
      </c>
      <c r="G13" s="35" t="s">
        <v>19</v>
      </c>
      <c r="H13" s="35" t="s">
        <v>20</v>
      </c>
      <c r="I13" s="13" t="s">
        <v>21</v>
      </c>
    </row>
    <row r="14" spans="1:9" ht="21.75" customHeight="1">
      <c r="A14" s="145" t="s">
        <v>25</v>
      </c>
      <c r="B14" s="13" t="s">
        <v>26</v>
      </c>
      <c r="C14" s="47">
        <v>5216</v>
      </c>
      <c r="D14" s="37">
        <v>17244</v>
      </c>
      <c r="E14" s="33">
        <v>7672</v>
      </c>
      <c r="F14" s="33">
        <v>6013</v>
      </c>
      <c r="G14" s="33">
        <v>4149</v>
      </c>
      <c r="H14" s="33">
        <v>2384</v>
      </c>
      <c r="I14" s="47">
        <f>SUM(C14:H14)</f>
        <v>42678</v>
      </c>
    </row>
    <row r="15" spans="1:9" ht="21.75" customHeight="1">
      <c r="A15" s="146"/>
      <c r="B15" s="13" t="s">
        <v>11</v>
      </c>
      <c r="C15" s="48">
        <f>C14/C16</f>
        <v>0.4958174904942966</v>
      </c>
      <c r="D15" s="48">
        <f aca="true" t="shared" si="0" ref="D15:I15">D14/D16</f>
        <v>0.6921965317919075</v>
      </c>
      <c r="E15" s="48">
        <f t="shared" si="0"/>
        <v>0.7120185614849188</v>
      </c>
      <c r="F15" s="48">
        <f t="shared" si="0"/>
        <v>0.614763316634291</v>
      </c>
      <c r="G15" s="48">
        <f t="shared" si="0"/>
        <v>0.46534320323014805</v>
      </c>
      <c r="H15" s="48">
        <f t="shared" si="0"/>
        <v>0.3365330321852061</v>
      </c>
      <c r="I15" s="48">
        <f t="shared" si="0"/>
        <v>0.5928488081346891</v>
      </c>
    </row>
    <row r="16" spans="1:9" ht="21.75" customHeight="1">
      <c r="A16" s="148" t="s">
        <v>90</v>
      </c>
      <c r="B16" s="149"/>
      <c r="C16" s="47">
        <v>10520</v>
      </c>
      <c r="D16" s="37">
        <v>24912</v>
      </c>
      <c r="E16" s="33">
        <v>10775</v>
      </c>
      <c r="F16" s="33">
        <v>9781</v>
      </c>
      <c r="G16" s="33">
        <v>8916</v>
      </c>
      <c r="H16" s="33">
        <v>7084</v>
      </c>
      <c r="I16" s="47">
        <f>SUM(C16:H16)</f>
        <v>71988</v>
      </c>
    </row>
    <row r="17" spans="1:16" ht="19.5" customHeight="1">
      <c r="A17" s="10"/>
      <c r="B17" s="147" t="s">
        <v>91</v>
      </c>
      <c r="C17" s="147"/>
      <c r="D17" s="147"/>
      <c r="E17" s="147"/>
      <c r="F17" s="147"/>
      <c r="G17" s="147"/>
      <c r="H17" s="147"/>
      <c r="I17" s="10"/>
      <c r="J17" s="10"/>
      <c r="K17" s="10"/>
      <c r="L17" s="10"/>
      <c r="M17" s="10"/>
      <c r="N17" s="10"/>
      <c r="O17" s="10"/>
      <c r="P17" s="10"/>
    </row>
    <row r="18" spans="1:16" ht="19.5" customHeight="1">
      <c r="A18" s="10"/>
      <c r="B18" s="10" t="s">
        <v>41</v>
      </c>
      <c r="C18" s="12"/>
      <c r="D18" s="12"/>
      <c r="E18" s="12"/>
      <c r="F18" s="12"/>
      <c r="G18" s="12"/>
      <c r="H18" s="12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10"/>
      <c r="B19" s="10" t="s">
        <v>92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1" spans="1:11" ht="21.75" customHeight="1">
      <c r="A21" s="9" t="s">
        <v>9</v>
      </c>
      <c r="H21" s="142" t="str">
        <f>I12</f>
        <v>（平成18年5月報告）</v>
      </c>
      <c r="I21" s="142"/>
      <c r="J21" s="142"/>
      <c r="K21" s="142"/>
    </row>
    <row r="22" spans="1:11" ht="21.75" customHeight="1">
      <c r="A22" s="137" t="s">
        <v>27</v>
      </c>
      <c r="B22" s="139"/>
      <c r="C22" s="138"/>
      <c r="D22" s="137" t="s">
        <v>28</v>
      </c>
      <c r="E22" s="139"/>
      <c r="F22" s="137" t="s">
        <v>29</v>
      </c>
      <c r="G22" s="139"/>
      <c r="H22" s="137" t="s">
        <v>30</v>
      </c>
      <c r="I22" s="139"/>
      <c r="J22" s="137" t="s">
        <v>31</v>
      </c>
      <c r="K22" s="138"/>
    </row>
    <row r="23" spans="1:11" ht="21.75" customHeight="1">
      <c r="A23" s="137" t="s">
        <v>32</v>
      </c>
      <c r="B23" s="139"/>
      <c r="C23" s="138"/>
      <c r="D23" s="140">
        <v>5716</v>
      </c>
      <c r="E23" s="141"/>
      <c r="F23" s="140">
        <v>5150</v>
      </c>
      <c r="G23" s="141"/>
      <c r="H23" s="140">
        <v>1366</v>
      </c>
      <c r="I23" s="141"/>
      <c r="J23" s="131">
        <f>SUM(D23:H23)</f>
        <v>12232</v>
      </c>
      <c r="K23" s="132"/>
    </row>
    <row r="24" spans="1:16" ht="19.5" customHeight="1">
      <c r="A24" s="10"/>
      <c r="B24" s="133" t="str">
        <f>B17</f>
        <v>注１：数値は、3月サービス分の報告数値です。</v>
      </c>
      <c r="C24" s="133"/>
      <c r="D24" s="133"/>
      <c r="E24" s="133"/>
      <c r="F24" s="133"/>
      <c r="G24" s="133"/>
      <c r="H24" s="133"/>
      <c r="I24" s="14"/>
      <c r="J24" s="10"/>
      <c r="K24" s="10"/>
      <c r="L24" s="10"/>
      <c r="M24" s="10"/>
      <c r="N24" s="10"/>
      <c r="O24" s="10"/>
      <c r="P24" s="10"/>
    </row>
    <row r="25" spans="1:16" ht="19.5" customHeight="1">
      <c r="A25" s="10"/>
      <c r="B25" s="15" t="s">
        <v>41</v>
      </c>
      <c r="C25" s="15"/>
      <c r="D25" s="15"/>
      <c r="E25" s="15"/>
      <c r="F25" s="15"/>
      <c r="G25" s="15"/>
      <c r="H25" s="15"/>
      <c r="I25" s="15"/>
      <c r="J25" s="10"/>
      <c r="K25" s="10"/>
      <c r="L25" s="10"/>
      <c r="M25" s="10"/>
      <c r="N25" s="10"/>
      <c r="O25" s="10"/>
      <c r="P25" s="10"/>
    </row>
    <row r="26" spans="1:16" ht="19.5" customHeight="1">
      <c r="A26" s="10"/>
      <c r="B26" s="15"/>
      <c r="C26" s="15"/>
      <c r="D26" s="15"/>
      <c r="E26" s="15"/>
      <c r="F26" s="15"/>
      <c r="G26" s="15"/>
      <c r="H26" s="15"/>
      <c r="I26" s="15"/>
      <c r="J26" s="10"/>
      <c r="K26" s="10"/>
      <c r="L26" s="10"/>
      <c r="M26" s="10"/>
      <c r="N26" s="10"/>
      <c r="O26" s="10"/>
      <c r="P26" s="10"/>
    </row>
    <row r="27" spans="1:16" ht="19.5" customHeight="1">
      <c r="A27" s="58" t="s">
        <v>93</v>
      </c>
      <c r="B27" s="58"/>
      <c r="C27" s="58"/>
      <c r="D27" s="58"/>
      <c r="E27" s="58"/>
      <c r="F27" s="58"/>
      <c r="G27" s="58"/>
      <c r="H27" s="24">
        <f>(I14+J23)/I16</f>
        <v>0.7627660165583153</v>
      </c>
      <c r="I27" s="58"/>
      <c r="J27" s="58"/>
      <c r="L27" s="10"/>
      <c r="M27" s="10"/>
      <c r="N27" s="10"/>
      <c r="O27" s="10"/>
      <c r="P27" s="10"/>
    </row>
    <row r="28" spans="1:16" ht="21.75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0"/>
      <c r="M28" s="10"/>
      <c r="N28" s="10"/>
      <c r="O28" s="10"/>
      <c r="P28" s="10"/>
    </row>
    <row r="29" spans="1:16" ht="21.75" customHeight="1">
      <c r="A29" s="9" t="s">
        <v>38</v>
      </c>
      <c r="G29" s="53" t="s">
        <v>95</v>
      </c>
      <c r="K29" s="18"/>
      <c r="L29" s="18"/>
      <c r="M29" s="18"/>
      <c r="N29" s="18"/>
      <c r="O29" s="18"/>
      <c r="P29" s="18"/>
    </row>
    <row r="30" spans="1:10" ht="21.75" customHeight="1">
      <c r="A30" s="134" t="s">
        <v>33</v>
      </c>
      <c r="B30" s="135"/>
      <c r="C30" s="136"/>
      <c r="D30" s="60" t="s">
        <v>45</v>
      </c>
      <c r="E30" s="137" t="s">
        <v>79</v>
      </c>
      <c r="F30" s="138"/>
      <c r="G30" s="137" t="s">
        <v>94</v>
      </c>
      <c r="H30" s="138"/>
      <c r="I30" s="18"/>
      <c r="J30" s="18"/>
    </row>
    <row r="31" spans="1:10" ht="21.75" customHeight="1">
      <c r="A31" s="128"/>
      <c r="B31" s="129"/>
      <c r="C31" s="130"/>
      <c r="D31" s="60" t="s">
        <v>34</v>
      </c>
      <c r="E31" s="35" t="s">
        <v>34</v>
      </c>
      <c r="F31" s="59" t="s">
        <v>78</v>
      </c>
      <c r="G31" s="35" t="s">
        <v>34</v>
      </c>
      <c r="H31" s="70" t="s">
        <v>84</v>
      </c>
      <c r="I31" s="19"/>
      <c r="J31" s="19"/>
    </row>
    <row r="32" spans="1:10" ht="21.75" customHeight="1">
      <c r="A32" s="122" t="s">
        <v>36</v>
      </c>
      <c r="B32" s="123"/>
      <c r="C32" s="124"/>
      <c r="D32" s="61">
        <v>1067208</v>
      </c>
      <c r="E32" s="45">
        <v>3883840</v>
      </c>
      <c r="F32" s="31">
        <f>E32/D32</f>
        <v>3.639253079062376</v>
      </c>
      <c r="G32" s="46">
        <f>4091657865/1000</f>
        <v>4091657.865</v>
      </c>
      <c r="H32" s="48">
        <f>G32/E32</f>
        <v>1.0535083486961359</v>
      </c>
      <c r="I32" s="18"/>
      <c r="J32" s="18"/>
    </row>
    <row r="33" spans="1:10" ht="21.75" customHeight="1">
      <c r="A33" s="122" t="s">
        <v>35</v>
      </c>
      <c r="B33" s="123"/>
      <c r="C33" s="124"/>
      <c r="D33" s="61">
        <v>2613767</v>
      </c>
      <c r="E33" s="45">
        <v>3484064</v>
      </c>
      <c r="F33" s="31">
        <f>E33/D33</f>
        <v>1.3329665574628495</v>
      </c>
      <c r="G33" s="46">
        <f>3171692215/1000</f>
        <v>3171692.215</v>
      </c>
      <c r="H33" s="48">
        <f>G33/E33</f>
        <v>0.9103426960583961</v>
      </c>
      <c r="I33" s="18"/>
      <c r="J33" s="18"/>
    </row>
    <row r="34" spans="1:10" ht="21.75" customHeight="1" thickBot="1">
      <c r="A34" s="125" t="s">
        <v>44</v>
      </c>
      <c r="B34" s="126"/>
      <c r="C34" s="127"/>
      <c r="D34" s="65" t="s">
        <v>85</v>
      </c>
      <c r="E34" s="79" t="s">
        <v>85</v>
      </c>
      <c r="F34" s="80" t="s">
        <v>85</v>
      </c>
      <c r="G34" s="66">
        <f>280449228/1000</f>
        <v>280449.228</v>
      </c>
      <c r="H34" s="81" t="s">
        <v>85</v>
      </c>
      <c r="I34" s="18"/>
      <c r="J34" s="18"/>
    </row>
    <row r="35" spans="1:10" ht="21.75" customHeight="1" thickTop="1">
      <c r="A35" s="128" t="s">
        <v>0</v>
      </c>
      <c r="B35" s="129"/>
      <c r="C35" s="130"/>
      <c r="D35" s="62">
        <f>SUM(D32:D34)</f>
        <v>3680975</v>
      </c>
      <c r="E35" s="63">
        <f>SUM(E32:E34)</f>
        <v>7367904</v>
      </c>
      <c r="F35" s="64">
        <f>E35/D35</f>
        <v>2.0016175062313653</v>
      </c>
      <c r="G35" s="67">
        <f>SUM(G32:G34)</f>
        <v>7543799.308</v>
      </c>
      <c r="H35" s="69">
        <f>G35/E35</f>
        <v>1.0238731813009507</v>
      </c>
      <c r="I35" s="18"/>
      <c r="J35" s="18"/>
    </row>
    <row r="36" spans="1:16" ht="21.75" customHeight="1">
      <c r="A36" s="20"/>
      <c r="B36" s="21"/>
      <c r="C36" s="21"/>
      <c r="D36" s="21"/>
      <c r="E36" s="1"/>
      <c r="F36" s="1"/>
      <c r="G36" s="1"/>
      <c r="H36" s="1"/>
      <c r="I36" s="2"/>
      <c r="J36" s="2"/>
      <c r="K36" s="1"/>
      <c r="L36" s="1"/>
      <c r="M36" s="2"/>
      <c r="N36" s="2"/>
      <c r="O36" s="18"/>
      <c r="P36" s="18"/>
    </row>
    <row r="37" spans="1:12" ht="21.75" customHeight="1">
      <c r="A37" s="9" t="s">
        <v>39</v>
      </c>
      <c r="I37" s="43" t="s">
        <v>96</v>
      </c>
      <c r="J37" s="51"/>
      <c r="K37" s="51"/>
      <c r="L37" s="51"/>
    </row>
    <row r="38" spans="1:9" ht="21.75" customHeight="1">
      <c r="A38" s="68" t="s">
        <v>13</v>
      </c>
      <c r="B38" s="26"/>
      <c r="C38" s="26"/>
      <c r="D38" s="40" t="s">
        <v>6</v>
      </c>
      <c r="E38" s="40" t="s">
        <v>5</v>
      </c>
      <c r="F38" s="40" t="s">
        <v>4</v>
      </c>
      <c r="G38" s="40" t="s">
        <v>3</v>
      </c>
      <c r="H38" s="40" t="s">
        <v>2</v>
      </c>
      <c r="I38" s="38" t="s">
        <v>1</v>
      </c>
    </row>
    <row r="39" spans="1:9" ht="21.75" customHeight="1">
      <c r="A39" s="68" t="s">
        <v>14</v>
      </c>
      <c r="B39" s="26"/>
      <c r="C39" s="26"/>
      <c r="D39" s="44">
        <v>61500</v>
      </c>
      <c r="E39" s="44">
        <v>165800</v>
      </c>
      <c r="F39" s="44">
        <v>194800</v>
      </c>
      <c r="G39" s="44">
        <v>267500</v>
      </c>
      <c r="H39" s="44">
        <v>306000</v>
      </c>
      <c r="I39" s="71">
        <v>358300</v>
      </c>
    </row>
    <row r="40" spans="1:9" ht="21.75" customHeight="1">
      <c r="A40" s="68" t="s">
        <v>12</v>
      </c>
      <c r="B40" s="26"/>
      <c r="C40" s="26"/>
      <c r="D40" s="42">
        <v>0.462</v>
      </c>
      <c r="E40" s="42">
        <v>0.345</v>
      </c>
      <c r="F40" s="42">
        <v>0.463</v>
      </c>
      <c r="G40" s="42">
        <v>0.514</v>
      </c>
      <c r="H40" s="42">
        <v>0.56</v>
      </c>
      <c r="I40" s="72">
        <v>0.548</v>
      </c>
    </row>
    <row r="41" spans="3:8" ht="18.75" customHeight="1">
      <c r="C41" s="10"/>
      <c r="D41" s="10"/>
      <c r="E41" s="10"/>
      <c r="H41" s="22"/>
    </row>
    <row r="42" spans="2:7" ht="18.75" customHeight="1">
      <c r="B42" s="10" t="s">
        <v>42</v>
      </c>
      <c r="F42" s="84">
        <v>0.454</v>
      </c>
      <c r="G42" s="7" t="s">
        <v>43</v>
      </c>
    </row>
    <row r="43" ht="18.75" customHeight="1">
      <c r="G43" s="23"/>
    </row>
    <row r="44" ht="18.75" customHeight="1">
      <c r="G44" s="23"/>
    </row>
    <row r="45" ht="21.75" customHeight="1">
      <c r="G45" s="23"/>
    </row>
    <row r="46" ht="21.75" customHeight="1">
      <c r="A46" s="9" t="s">
        <v>46</v>
      </c>
    </row>
    <row r="47" spans="1:9" ht="45" customHeight="1">
      <c r="A47" s="73" t="s">
        <v>10</v>
      </c>
      <c r="B47" s="55"/>
      <c r="C47" s="74"/>
      <c r="D47" s="116" t="s">
        <v>82</v>
      </c>
      <c r="E47" s="117"/>
      <c r="F47" s="118" t="s">
        <v>80</v>
      </c>
      <c r="G47" s="119"/>
      <c r="H47" s="120" t="s">
        <v>81</v>
      </c>
      <c r="I47" s="121"/>
    </row>
    <row r="48" spans="1:9" ht="21.75" customHeight="1">
      <c r="A48" s="108" t="s">
        <v>47</v>
      </c>
      <c r="B48" s="109"/>
      <c r="C48" s="110"/>
      <c r="D48" s="112">
        <f>32205274998/1000</f>
        <v>32205274.998</v>
      </c>
      <c r="E48" s="113"/>
      <c r="F48" s="112">
        <f>31910419939/1000</f>
        <v>31910419.939</v>
      </c>
      <c r="G48" s="113"/>
      <c r="H48" s="114">
        <f>D48/F48</f>
        <v>1.009240087080134</v>
      </c>
      <c r="I48" s="115"/>
    </row>
    <row r="49" spans="1:9" ht="21.75" customHeight="1">
      <c r="A49" s="108" t="s">
        <v>48</v>
      </c>
      <c r="B49" s="109"/>
      <c r="C49" s="110"/>
      <c r="D49" s="112">
        <f>24656068388/1000</f>
        <v>24656068.388</v>
      </c>
      <c r="E49" s="113"/>
      <c r="F49" s="112">
        <f>25004103834/1000</f>
        <v>25004103.834</v>
      </c>
      <c r="G49" s="113"/>
      <c r="H49" s="114">
        <f>D49/F49</f>
        <v>0.986080867032445</v>
      </c>
      <c r="I49" s="115"/>
    </row>
    <row r="50" spans="1:9" ht="21.75" customHeight="1">
      <c r="A50" s="108" t="s">
        <v>49</v>
      </c>
      <c r="B50" s="109"/>
      <c r="C50" s="110"/>
      <c r="D50" s="112">
        <f>26987023394/1000</f>
        <v>26987023.394</v>
      </c>
      <c r="E50" s="113"/>
      <c r="F50" s="112">
        <f>24231359807/1000</f>
        <v>24231359.807</v>
      </c>
      <c r="G50" s="113"/>
      <c r="H50" s="114">
        <f>D50/F50</f>
        <v>1.113723027058677</v>
      </c>
      <c r="I50" s="115"/>
    </row>
    <row r="51" spans="1:9" ht="21.75" customHeight="1">
      <c r="A51" s="108" t="s">
        <v>50</v>
      </c>
      <c r="B51" s="109"/>
      <c r="C51" s="110"/>
      <c r="D51" s="112">
        <f>6744002560/1000</f>
        <v>6744002.56</v>
      </c>
      <c r="E51" s="113"/>
      <c r="F51" s="112">
        <f>6992711820/1000</f>
        <v>6992711.82</v>
      </c>
      <c r="G51" s="113"/>
      <c r="H51" s="114">
        <f>D51/F51</f>
        <v>0.964433074549324</v>
      </c>
      <c r="I51" s="115"/>
    </row>
    <row r="52" spans="1:9" ht="21.75" customHeight="1">
      <c r="A52" s="108" t="s">
        <v>0</v>
      </c>
      <c r="B52" s="109"/>
      <c r="C52" s="110"/>
      <c r="D52" s="112">
        <f>SUM(D48:E51)</f>
        <v>90592369.34</v>
      </c>
      <c r="E52" s="113"/>
      <c r="F52" s="112">
        <f>SUM(F48:G51)</f>
        <v>88138595.4</v>
      </c>
      <c r="G52" s="113"/>
      <c r="H52" s="114">
        <f>D52/F52</f>
        <v>1.02783994830941</v>
      </c>
      <c r="I52" s="115"/>
    </row>
    <row r="53" spans="1:16" ht="21.75" customHeight="1">
      <c r="A53" s="5"/>
      <c r="B53" s="82" t="s">
        <v>86</v>
      </c>
      <c r="C53" s="5"/>
      <c r="D53" s="5"/>
      <c r="E53" s="6"/>
      <c r="F53" s="6"/>
      <c r="G53" s="6"/>
      <c r="H53" s="18"/>
      <c r="I53" s="8"/>
      <c r="J53" s="8"/>
      <c r="K53" s="8"/>
      <c r="L53" s="8"/>
      <c r="M53" s="3"/>
      <c r="N53" s="3"/>
      <c r="O53" s="3"/>
      <c r="P53" s="3"/>
    </row>
    <row r="54" spans="1:13" ht="21.75" customHeight="1">
      <c r="A54" s="5"/>
      <c r="B54" s="5"/>
      <c r="C54" s="5"/>
      <c r="D54" s="5"/>
      <c r="E54" s="6"/>
      <c r="F54" s="6"/>
      <c r="G54" s="6"/>
      <c r="H54" s="6"/>
      <c r="I54" s="6"/>
      <c r="J54" s="6"/>
      <c r="K54" s="3"/>
      <c r="L54" s="3"/>
      <c r="M54" s="3"/>
    </row>
    <row r="55" spans="1:9" ht="21.75" customHeight="1">
      <c r="A55" s="9" t="s">
        <v>51</v>
      </c>
      <c r="I55" s="78" t="s">
        <v>97</v>
      </c>
    </row>
    <row r="56" spans="1:9" ht="21.75" customHeight="1">
      <c r="A56" s="85" t="s">
        <v>52</v>
      </c>
      <c r="B56" s="86"/>
      <c r="C56" s="89" t="s">
        <v>53</v>
      </c>
      <c r="D56" s="89" t="s">
        <v>54</v>
      </c>
      <c r="E56" s="25"/>
      <c r="F56" s="26" t="s">
        <v>55</v>
      </c>
      <c r="G56" s="26"/>
      <c r="H56" s="26"/>
      <c r="I56" s="27"/>
    </row>
    <row r="57" spans="1:9" ht="21.75" customHeight="1">
      <c r="A57" s="87"/>
      <c r="B57" s="88"/>
      <c r="C57" s="111"/>
      <c r="D57" s="111"/>
      <c r="E57" s="41"/>
      <c r="F57" s="40" t="s">
        <v>56</v>
      </c>
      <c r="G57" s="40" t="s">
        <v>57</v>
      </c>
      <c r="H57" s="40" t="s">
        <v>58</v>
      </c>
      <c r="I57" s="38" t="s">
        <v>59</v>
      </c>
    </row>
    <row r="58" spans="1:9" ht="43.5" customHeight="1">
      <c r="A58" s="100" t="s">
        <v>60</v>
      </c>
      <c r="B58" s="101"/>
      <c r="C58" s="39">
        <v>41</v>
      </c>
      <c r="D58" s="39">
        <v>9</v>
      </c>
      <c r="E58" s="39">
        <v>32</v>
      </c>
      <c r="F58" s="39">
        <v>0</v>
      </c>
      <c r="G58" s="39">
        <v>3</v>
      </c>
      <c r="H58" s="39">
        <v>14</v>
      </c>
      <c r="I58" s="75">
        <v>15</v>
      </c>
    </row>
    <row r="59" spans="1:9" ht="43.5" customHeight="1">
      <c r="A59" s="100" t="s">
        <v>61</v>
      </c>
      <c r="B59" s="101"/>
      <c r="C59" s="76">
        <v>18</v>
      </c>
      <c r="D59" s="76">
        <v>3</v>
      </c>
      <c r="E59" s="77">
        <v>15</v>
      </c>
      <c r="F59" s="76">
        <v>0</v>
      </c>
      <c r="G59" s="76">
        <v>2</v>
      </c>
      <c r="H59" s="76">
        <v>0</v>
      </c>
      <c r="I59" s="77">
        <v>13</v>
      </c>
    </row>
    <row r="60" spans="1:16" ht="21.75" customHeight="1">
      <c r="A60" s="5"/>
      <c r="B60" s="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21.75" customHeight="1">
      <c r="A61" s="5"/>
      <c r="B61" s="5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21.75" customHeight="1">
      <c r="A62" s="9" t="s">
        <v>62</v>
      </c>
      <c r="I62" s="51" t="s">
        <v>83</v>
      </c>
      <c r="L62" s="51"/>
      <c r="M62" s="51"/>
      <c r="N62" s="51"/>
      <c r="O62" s="51"/>
      <c r="P62" s="29"/>
    </row>
    <row r="63" spans="1:12" ht="21.75" customHeight="1">
      <c r="A63" s="102" t="s">
        <v>63</v>
      </c>
      <c r="B63" s="103"/>
      <c r="C63" s="104"/>
      <c r="D63" s="108" t="s">
        <v>64</v>
      </c>
      <c r="E63" s="109"/>
      <c r="F63" s="109"/>
      <c r="G63" s="109"/>
      <c r="H63" s="109"/>
      <c r="I63" s="110"/>
      <c r="J63" s="90"/>
      <c r="K63" s="90"/>
      <c r="L63" s="90"/>
    </row>
    <row r="64" spans="1:12" ht="21.75" customHeight="1">
      <c r="A64" s="105"/>
      <c r="B64" s="106"/>
      <c r="C64" s="107"/>
      <c r="D64" s="108" t="s">
        <v>65</v>
      </c>
      <c r="E64" s="110"/>
      <c r="F64" s="108" t="s">
        <v>66</v>
      </c>
      <c r="G64" s="110"/>
      <c r="H64" s="108" t="s">
        <v>0</v>
      </c>
      <c r="I64" s="110"/>
      <c r="J64" s="90"/>
      <c r="K64" s="90"/>
      <c r="L64" s="90"/>
    </row>
    <row r="65" spans="1:12" ht="21.75" customHeight="1">
      <c r="A65" s="97" t="s">
        <v>67</v>
      </c>
      <c r="B65" s="98"/>
      <c r="C65" s="99"/>
      <c r="D65" s="95">
        <v>0</v>
      </c>
      <c r="E65" s="96"/>
      <c r="F65" s="95">
        <v>0</v>
      </c>
      <c r="G65" s="96"/>
      <c r="H65" s="95">
        <v>0</v>
      </c>
      <c r="I65" s="96"/>
      <c r="J65" s="91"/>
      <c r="K65" s="91"/>
      <c r="L65" s="91"/>
    </row>
    <row r="66" spans="1:12" ht="21.75" customHeight="1">
      <c r="A66" s="92" t="s">
        <v>68</v>
      </c>
      <c r="B66" s="93"/>
      <c r="C66" s="94"/>
      <c r="D66" s="95">
        <v>3</v>
      </c>
      <c r="E66" s="96"/>
      <c r="F66" s="95">
        <v>0</v>
      </c>
      <c r="G66" s="96"/>
      <c r="H66" s="95">
        <v>3</v>
      </c>
      <c r="I66" s="96"/>
      <c r="J66" s="91"/>
      <c r="K66" s="91"/>
      <c r="L66" s="91"/>
    </row>
    <row r="67" spans="1:12" ht="21.75" customHeight="1">
      <c r="A67" s="92" t="s">
        <v>69</v>
      </c>
      <c r="B67" s="93"/>
      <c r="C67" s="94"/>
      <c r="D67" s="95">
        <v>44</v>
      </c>
      <c r="E67" s="96"/>
      <c r="F67" s="95">
        <v>1</v>
      </c>
      <c r="G67" s="96"/>
      <c r="H67" s="95">
        <v>45</v>
      </c>
      <c r="I67" s="96"/>
      <c r="J67" s="91"/>
      <c r="K67" s="91"/>
      <c r="L67" s="91"/>
    </row>
    <row r="68" spans="1:12" ht="21.75" customHeight="1">
      <c r="A68" s="92" t="s">
        <v>70</v>
      </c>
      <c r="B68" s="93"/>
      <c r="C68" s="94"/>
      <c r="D68" s="95">
        <v>32</v>
      </c>
      <c r="E68" s="96"/>
      <c r="F68" s="95">
        <v>0</v>
      </c>
      <c r="G68" s="96"/>
      <c r="H68" s="95">
        <v>32</v>
      </c>
      <c r="I68" s="96"/>
      <c r="J68" s="91"/>
      <c r="K68" s="91"/>
      <c r="L68" s="91"/>
    </row>
    <row r="69" spans="1:12" ht="21.75" customHeight="1">
      <c r="A69" s="92" t="s">
        <v>71</v>
      </c>
      <c r="B69" s="93"/>
      <c r="C69" s="94"/>
      <c r="D69" s="95">
        <v>11</v>
      </c>
      <c r="E69" s="96"/>
      <c r="F69" s="95">
        <v>0</v>
      </c>
      <c r="G69" s="96"/>
      <c r="H69" s="95">
        <v>11</v>
      </c>
      <c r="I69" s="96"/>
      <c r="J69" s="91"/>
      <c r="K69" s="91"/>
      <c r="L69" s="91"/>
    </row>
    <row r="70" spans="1:12" ht="21.75" customHeight="1">
      <c r="A70" s="92" t="s">
        <v>0</v>
      </c>
      <c r="B70" s="93"/>
      <c r="C70" s="94"/>
      <c r="D70" s="95">
        <v>90</v>
      </c>
      <c r="E70" s="96"/>
      <c r="F70" s="95">
        <v>1</v>
      </c>
      <c r="G70" s="96"/>
      <c r="H70" s="95">
        <v>91</v>
      </c>
      <c r="I70" s="96"/>
      <c r="J70" s="91"/>
      <c r="K70" s="91"/>
      <c r="L70" s="91"/>
    </row>
    <row r="71" spans="1:2" ht="21.75" customHeight="1">
      <c r="A71" s="7" t="s">
        <v>72</v>
      </c>
      <c r="B71" s="7"/>
    </row>
    <row r="99" ht="21.75" customHeight="1">
      <c r="A99" s="7"/>
    </row>
    <row r="100" ht="21.75" customHeight="1">
      <c r="A100" s="7"/>
    </row>
    <row r="101" ht="21.75" customHeight="1">
      <c r="A101" s="7"/>
    </row>
    <row r="102" ht="21.75" customHeight="1">
      <c r="A102" s="7"/>
    </row>
    <row r="103" ht="21.75" customHeight="1">
      <c r="A103" s="7"/>
    </row>
  </sheetData>
  <mergeCells count="92">
    <mergeCell ref="A4:B4"/>
    <mergeCell ref="A5:B5"/>
    <mergeCell ref="A6:B6"/>
    <mergeCell ref="A1:K1"/>
    <mergeCell ref="A7:B7"/>
    <mergeCell ref="A13:B13"/>
    <mergeCell ref="A14:A15"/>
    <mergeCell ref="B17:H17"/>
    <mergeCell ref="A16:B16"/>
    <mergeCell ref="H21:K21"/>
    <mergeCell ref="A22:C22"/>
    <mergeCell ref="D22:E22"/>
    <mergeCell ref="F22:G22"/>
    <mergeCell ref="H22:I22"/>
    <mergeCell ref="J22:K22"/>
    <mergeCell ref="J23:K23"/>
    <mergeCell ref="B24:H24"/>
    <mergeCell ref="A30:C31"/>
    <mergeCell ref="E30:F30"/>
    <mergeCell ref="G30:H30"/>
    <mergeCell ref="A23:C23"/>
    <mergeCell ref="D23:E23"/>
    <mergeCell ref="F23:G23"/>
    <mergeCell ref="H23:I23"/>
    <mergeCell ref="A32:C32"/>
    <mergeCell ref="A33:C33"/>
    <mergeCell ref="A34:C34"/>
    <mergeCell ref="A35:C35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6:B57"/>
    <mergeCell ref="C56:C57"/>
    <mergeCell ref="D56:D57"/>
    <mergeCell ref="A58:B58"/>
    <mergeCell ref="A59:B59"/>
    <mergeCell ref="A63:C64"/>
    <mergeCell ref="D63:I63"/>
    <mergeCell ref="J63:L64"/>
    <mergeCell ref="D64:E64"/>
    <mergeCell ref="F64:G64"/>
    <mergeCell ref="H64:I64"/>
    <mergeCell ref="J65:L65"/>
    <mergeCell ref="A66:C66"/>
    <mergeCell ref="D66:E66"/>
    <mergeCell ref="F66:G66"/>
    <mergeCell ref="H66:I66"/>
    <mergeCell ref="J66:L66"/>
    <mergeCell ref="A65:C65"/>
    <mergeCell ref="D65:E65"/>
    <mergeCell ref="F65:G65"/>
    <mergeCell ref="H65:I65"/>
    <mergeCell ref="J67:L67"/>
    <mergeCell ref="A68:C68"/>
    <mergeCell ref="D68:E68"/>
    <mergeCell ref="F68:G68"/>
    <mergeCell ref="H68:I68"/>
    <mergeCell ref="J68:L68"/>
    <mergeCell ref="A67:C67"/>
    <mergeCell ref="D67:E67"/>
    <mergeCell ref="F67:G67"/>
    <mergeCell ref="H67:I67"/>
    <mergeCell ref="J69:L69"/>
    <mergeCell ref="A70:C70"/>
    <mergeCell ref="D70:E70"/>
    <mergeCell ref="F70:G70"/>
    <mergeCell ref="H70:I70"/>
    <mergeCell ref="J70:L70"/>
    <mergeCell ref="A69:C69"/>
    <mergeCell ref="D69:E69"/>
    <mergeCell ref="F69:G69"/>
    <mergeCell ref="H69:I69"/>
  </mergeCells>
  <printOptions/>
  <pageMargins left="0.75" right="0.75" top="1" bottom="1" header="0.512" footer="0.512"/>
  <pageSetup horizontalDpi="600" verticalDpi="600" orientation="portrait" paperSize="9" scale="8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西村昭彦</dc:creator>
  <cp:keywords/>
  <dc:description/>
  <cp:lastModifiedBy>三重県</cp:lastModifiedBy>
  <cp:lastPrinted>2007-03-12T23:55:16Z</cp:lastPrinted>
  <dcterms:created xsi:type="dcterms:W3CDTF">2029-06-28T12:32:58Z</dcterms:created>
  <dcterms:modified xsi:type="dcterms:W3CDTF">2007-03-12T23:55:21Z</dcterms:modified>
  <cp:category/>
  <cp:version/>
  <cp:contentType/>
  <cp:contentStatus/>
</cp:coreProperties>
</file>