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1"/>
  </bookViews>
  <sheets>
    <sheet name="業務概要" sheetId="1" r:id="rId1"/>
    <sheet name="歳入歳出決算" sheetId="2" r:id="rId2"/>
  </sheets>
  <definedNames>
    <definedName name="_xlnm.Print_Area" localSheetId="0">'業務概要'!$B$1:$AK$52</definedName>
    <definedName name="_xlnm.Print_Area" localSheetId="1">'歳入歳出決算'!$B$1:$AG$63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<sst xmlns="http://schemas.openxmlformats.org/spreadsheetml/2006/main" count="310" uniqueCount="191">
  <si>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</si>
  <si>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</si>
  <si>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</si>
  <si>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</si>
  <si>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</si>
  <si>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</si>
  <si>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</si>
  <si>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</si>
  <si>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</si>
  <si>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</si>
  <si>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</si>
  <si>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</si>
  <si>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</si>
  <si>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</si>
  <si>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</si>
  <si>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</si>
  <si>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</si>
  <si>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</si>
  <si>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</si>
  <si>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</si>
  <si>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</si>
  <si>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</si>
  <si>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</si>
  <si>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</si>
  <si>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</si>
  <si>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</si>
  <si>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</si>
  <si>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</si>
  <si>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</si>
  <si>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</si>
  <si>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</si>
  <si>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</si>
  <si>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</si>
  <si>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</si>
  <si>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</si>
  <si>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</si>
  <si>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</si>
  <si>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</si>
  <si>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</si>
  <si>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</si>
  <si>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</si>
  <si>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</si>
  <si>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</si>
  <si>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</si>
  <si>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</si>
  <si>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</si>
  <si>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</si>
  <si>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</si>
  <si>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</si>
  <si>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</si>
  <si>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</si>
  <si>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</si>
  <si>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</si>
  <si>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</si>
  <si>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</si>
  <si>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</si>
  <si>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</si>
  <si>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</si>
  <si>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</si>
  <si>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</si>
  <si>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</si>
  <si>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</si>
  <si>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</si>
  <si>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</si>
  <si>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</si>
  <si>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</si>
  <si>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</si>
  <si>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</si>
  <si>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</si>
  <si>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</si>
  <si>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</si>
  <si>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</si>
  <si>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</si>
  <si>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</si>
  <si>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</si>
  <si>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</si>
  <si>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</si>
  <si>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</si>
  <si>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</si>
  <si>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</si>
  <si>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</si>
  <si>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</si>
  <si>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</si>
  <si>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</si>
  <si>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</si>
  <si>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</si>
  <si>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</si>
  <si>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</si>
  <si>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</si>
  <si>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</si>
  <si>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</si>
  <si>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</si>
  <si>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</si>
  <si>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</si>
  <si>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</si>
  <si>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</si>
  <si>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</si>
  <si>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</si>
  <si>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</si>
  <si>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</si>
  <si>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</si>
  <si>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</si>
  <si>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</si>
  <si>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</si>
  <si>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</si>
  <si>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</si>
  <si>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</si>
  <si>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</si>
  <si>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</si>
  <si>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</si>
  <si>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</si>
  <si>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</si>
  <si>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</si>
  <si>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</si>
  <si>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</si>
  <si>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</si>
  <si>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</si>
  <si>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</si>
  <si>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</si>
  <si>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</si>
  <si>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</si>
  <si>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</si>
  <si>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</si>
  <si>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</si>
  <si>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</si>
  <si>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</si>
  <si>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</si>
  <si>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</si>
  <si>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19　　その他事業</t>
  </si>
  <si>
    <t>介護サービス施設整備事業　　法非適</t>
  </si>
  <si>
    <t>介護サービス施設整備事業　　法非適</t>
  </si>
  <si>
    <t>志摩の里</t>
  </si>
  <si>
    <t>介護老人
福祉施設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</si>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</sst>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7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0" fillId="0" borderId="8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vertical="center" textRotation="255" wrapText="1"/>
    </xf>
    <xf numFmtId="0" fontId="6" fillId="0" borderId="89" xfId="0" applyNumberFormat="1" applyFont="1" applyBorder="1" applyAlignment="1">
      <alignment vertical="center" textRotation="255" wrapText="1"/>
    </xf>
    <xf numFmtId="0" fontId="0" fillId="0" borderId="90" xfId="0" applyNumberFormat="1" applyFont="1" applyBorder="1" applyAlignment="1" quotePrefix="1">
      <alignment horizontal="center" vertical="center" textRotation="255"/>
    </xf>
    <xf numFmtId="0" fontId="0" fillId="0" borderId="91" xfId="0" applyNumberFormat="1" applyFont="1" applyBorder="1" applyAlignment="1">
      <alignment horizontal="center" vertical="center" textRotation="255"/>
    </xf>
    <xf numFmtId="0" fontId="4" fillId="0" borderId="92" xfId="0" applyNumberFormat="1" applyFont="1" applyBorder="1" applyAlignment="1">
      <alignment horizontal="center" vertical="center" textRotation="255" wrapText="1"/>
    </xf>
    <xf numFmtId="0" fontId="4" fillId="0" borderId="93" xfId="0" applyNumberFormat="1" applyFont="1" applyBorder="1" applyAlignment="1">
      <alignment horizontal="center" vertical="center" textRotation="255" wrapText="1"/>
    </xf>
    <xf numFmtId="0" fontId="6" fillId="0" borderId="92" xfId="0" applyNumberFormat="1" applyFont="1" applyBorder="1" applyAlignment="1">
      <alignment horizontal="center" vertical="center" textRotation="255" wrapText="1"/>
    </xf>
    <xf numFmtId="0" fontId="6" fillId="0" borderId="93" xfId="0" applyNumberFormat="1" applyFont="1" applyBorder="1" applyAlignment="1">
      <alignment horizontal="center" vertical="center" textRotation="255" wrapText="1"/>
    </xf>
    <xf numFmtId="0" fontId="7" fillId="0" borderId="92" xfId="0" applyNumberFormat="1" applyFont="1" applyBorder="1" applyAlignment="1" quotePrefix="1">
      <alignment vertical="center" textRotation="255" wrapText="1"/>
    </xf>
    <xf numFmtId="0" fontId="7" fillId="0" borderId="94" xfId="0" applyNumberFormat="1" applyFont="1" applyBorder="1" applyAlignment="1">
      <alignment vertical="center" textRotation="255" wrapText="1"/>
    </xf>
    <xf numFmtId="0" fontId="7" fillId="0" borderId="92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5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96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97" xfId="0" applyNumberFormat="1" applyFont="1" applyBorder="1" applyAlignment="1">
      <alignment vertical="center"/>
    </xf>
    <xf numFmtId="0" fontId="0" fillId="0" borderId="98" xfId="0" applyNumberFormat="1" applyFont="1" applyBorder="1" applyAlignment="1" applyProtection="1">
      <alignment horizontal="center" vertical="center"/>
      <protection/>
    </xf>
    <xf numFmtId="0" fontId="0" fillId="0" borderId="9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99" xfId="0" applyNumberFormat="1" applyFont="1" applyBorder="1" applyAlignment="1" quotePrefix="1">
      <alignment horizontal="center" vertical="center"/>
    </xf>
    <xf numFmtId="0" fontId="0" fillId="0" borderId="98" xfId="0" applyNumberFormat="1" applyFont="1" applyBorder="1" applyAlignment="1" quotePrefix="1">
      <alignment horizontal="center" vertical="center"/>
    </xf>
    <xf numFmtId="0" fontId="0" fillId="0" borderId="100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4" fillId="0" borderId="94" xfId="0" applyNumberFormat="1" applyFont="1" applyBorder="1" applyAlignment="1">
      <alignment horizontal="center" vertical="center" textRotation="255" wrapText="1"/>
    </xf>
    <xf numFmtId="0" fontId="6" fillId="0" borderId="94" xfId="0" applyNumberFormat="1" applyFont="1" applyBorder="1" applyAlignment="1">
      <alignment horizontal="center" vertical="center" textRotation="255" wrapText="1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 quotePrefix="1">
      <alignment horizontal="center" vertical="center" textRotation="255" wrapText="1"/>
    </xf>
    <xf numFmtId="0" fontId="6" fillId="0" borderId="92" xfId="0" applyNumberFormat="1" applyFont="1" applyBorder="1" applyAlignment="1" quotePrefix="1">
      <alignment horizontal="center" vertical="center" textRotation="255" wrapText="1"/>
    </xf>
    <xf numFmtId="178" fontId="5" fillId="0" borderId="101" xfId="0" applyNumberFormat="1" applyFont="1" applyBorder="1" applyAlignment="1" applyProtection="1">
      <alignment horizontal="center" vertical="center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99" xfId="0" applyNumberFormat="1" applyFont="1" applyBorder="1" applyAlignment="1">
      <alignment horizontal="center" vertical="center"/>
    </xf>
    <xf numFmtId="0" fontId="4" fillId="0" borderId="9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" fillId="0" borderId="81" xfId="0" applyNumberFormat="1" applyFont="1" applyBorder="1" applyAlignment="1" quotePrefix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103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102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52"/>
  <sheetViews>
    <sheetView showGridLines="0" showZeros="0" view="pageBreakPreview" zoomScale="65" zoomScaleNormal="75" zoomScaleSheetLayoutView="65" zoomScalePageLayoutView="0" workbookViewId="0" topLeftCell="A1">
      <pane xSplit="5" ySplit="11" topLeftCell="W4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I49" sqref="AI49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5" width="10.66015625" style="0" customWidth="1"/>
    <col min="36" max="36" width="11.66015625" style="0" customWidth="1"/>
    <col min="37" max="37" width="1.66015625" style="0" customWidth="1"/>
  </cols>
  <sheetData>
    <row r="1" spans="2:36" ht="54.75" customHeight="1">
      <c r="B1" s="13" t="s">
        <v>128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24.75" customHeight="1">
      <c r="B2" s="5" t="s">
        <v>129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2:37" ht="19.5" customHeight="1">
      <c r="B5" s="9"/>
      <c r="C5" s="16"/>
      <c r="D5" s="16"/>
      <c r="E5" s="8"/>
      <c r="F5" s="303" t="s">
        <v>108</v>
      </c>
      <c r="G5" s="276" t="s">
        <v>111</v>
      </c>
      <c r="H5" s="272"/>
      <c r="I5" s="277"/>
      <c r="J5" s="276" t="s">
        <v>114</v>
      </c>
      <c r="K5" s="272"/>
      <c r="L5" s="272"/>
      <c r="M5" s="272"/>
      <c r="N5" s="272"/>
      <c r="O5" s="272"/>
      <c r="P5" s="272"/>
      <c r="Q5" s="277"/>
      <c r="R5" s="276" t="s">
        <v>100</v>
      </c>
      <c r="S5" s="282"/>
      <c r="T5" s="282"/>
      <c r="U5" s="283"/>
      <c r="V5" s="290" t="s">
        <v>103</v>
      </c>
      <c r="W5" s="291"/>
      <c r="X5" s="277"/>
      <c r="Y5" s="276" t="s">
        <v>105</v>
      </c>
      <c r="Z5" s="272"/>
      <c r="AA5" s="272"/>
      <c r="AB5" s="272"/>
      <c r="AC5" s="277"/>
      <c r="AD5" s="271" t="s">
        <v>104</v>
      </c>
      <c r="AE5" s="272"/>
      <c r="AF5" s="272"/>
      <c r="AG5" s="272"/>
      <c r="AH5" s="272"/>
      <c r="AI5" s="272"/>
      <c r="AJ5" s="17"/>
      <c r="AK5" s="1"/>
    </row>
    <row r="6" spans="2:37" ht="19.5" customHeight="1">
      <c r="B6" s="9"/>
      <c r="C6" s="16" t="s">
        <v>1</v>
      </c>
      <c r="D6" s="16"/>
      <c r="E6" s="10"/>
      <c r="F6" s="304"/>
      <c r="G6" s="278"/>
      <c r="H6" s="273"/>
      <c r="I6" s="279"/>
      <c r="J6" s="278"/>
      <c r="K6" s="273"/>
      <c r="L6" s="273"/>
      <c r="M6" s="273"/>
      <c r="N6" s="273"/>
      <c r="O6" s="273"/>
      <c r="P6" s="273"/>
      <c r="Q6" s="279"/>
      <c r="R6" s="284"/>
      <c r="S6" s="285"/>
      <c r="T6" s="285"/>
      <c r="U6" s="286"/>
      <c r="V6" s="278"/>
      <c r="W6" s="273"/>
      <c r="X6" s="279"/>
      <c r="Y6" s="278"/>
      <c r="Z6" s="273"/>
      <c r="AA6" s="273"/>
      <c r="AB6" s="273"/>
      <c r="AC6" s="279"/>
      <c r="AD6" s="273"/>
      <c r="AE6" s="273"/>
      <c r="AF6" s="274"/>
      <c r="AG6" s="274"/>
      <c r="AH6" s="274"/>
      <c r="AI6" s="273"/>
      <c r="AJ6" s="18"/>
      <c r="AK6" s="1"/>
    </row>
    <row r="7" spans="2:37" ht="19.5" customHeight="1">
      <c r="B7" s="9"/>
      <c r="C7" s="16"/>
      <c r="D7" s="16"/>
      <c r="E7" s="10"/>
      <c r="F7" s="304"/>
      <c r="G7" s="278"/>
      <c r="H7" s="273"/>
      <c r="I7" s="279"/>
      <c r="J7" s="278"/>
      <c r="K7" s="273"/>
      <c r="L7" s="273"/>
      <c r="M7" s="273"/>
      <c r="N7" s="273"/>
      <c r="O7" s="273"/>
      <c r="P7" s="273"/>
      <c r="Q7" s="279"/>
      <c r="R7" s="284"/>
      <c r="S7" s="285"/>
      <c r="T7" s="285"/>
      <c r="U7" s="286"/>
      <c r="V7" s="278"/>
      <c r="W7" s="273"/>
      <c r="X7" s="279"/>
      <c r="Y7" s="278"/>
      <c r="Z7" s="273"/>
      <c r="AA7" s="273"/>
      <c r="AB7" s="273"/>
      <c r="AC7" s="279"/>
      <c r="AD7" s="273"/>
      <c r="AE7" s="273"/>
      <c r="AF7" s="274"/>
      <c r="AG7" s="274"/>
      <c r="AH7" s="274"/>
      <c r="AI7" s="273"/>
      <c r="AJ7" s="6"/>
      <c r="AK7" s="1"/>
    </row>
    <row r="8" spans="2:37" ht="19.5" customHeight="1">
      <c r="B8" s="9"/>
      <c r="C8" s="16"/>
      <c r="D8" s="16"/>
      <c r="E8" s="10"/>
      <c r="F8" s="304"/>
      <c r="G8" s="278"/>
      <c r="H8" s="273"/>
      <c r="I8" s="279"/>
      <c r="J8" s="278"/>
      <c r="K8" s="273"/>
      <c r="L8" s="273"/>
      <c r="M8" s="273"/>
      <c r="N8" s="273"/>
      <c r="O8" s="273"/>
      <c r="P8" s="273"/>
      <c r="Q8" s="279"/>
      <c r="R8" s="284"/>
      <c r="S8" s="285"/>
      <c r="T8" s="285"/>
      <c r="U8" s="286"/>
      <c r="V8" s="278"/>
      <c r="W8" s="273"/>
      <c r="X8" s="279"/>
      <c r="Y8" s="278"/>
      <c r="Z8" s="273"/>
      <c r="AA8" s="273"/>
      <c r="AB8" s="273"/>
      <c r="AC8" s="279"/>
      <c r="AD8" s="273"/>
      <c r="AE8" s="273"/>
      <c r="AF8" s="274"/>
      <c r="AG8" s="274"/>
      <c r="AH8" s="274"/>
      <c r="AI8" s="273"/>
      <c r="AJ8" s="6" t="s">
        <v>2</v>
      </c>
      <c r="AK8" s="1"/>
    </row>
    <row r="9" spans="2:37" ht="19.5" customHeight="1" thickBot="1">
      <c r="B9" s="9"/>
      <c r="C9" s="16"/>
      <c r="D9" s="16"/>
      <c r="E9" s="10"/>
      <c r="F9" s="305"/>
      <c r="G9" s="280"/>
      <c r="H9" s="275"/>
      <c r="I9" s="281"/>
      <c r="J9" s="280"/>
      <c r="K9" s="275"/>
      <c r="L9" s="275"/>
      <c r="M9" s="275"/>
      <c r="N9" s="275"/>
      <c r="O9" s="275"/>
      <c r="P9" s="275"/>
      <c r="Q9" s="281"/>
      <c r="R9" s="287"/>
      <c r="S9" s="288"/>
      <c r="T9" s="288"/>
      <c r="U9" s="289"/>
      <c r="V9" s="280"/>
      <c r="W9" s="275"/>
      <c r="X9" s="281"/>
      <c r="Y9" s="280"/>
      <c r="Z9" s="275"/>
      <c r="AA9" s="275"/>
      <c r="AB9" s="275"/>
      <c r="AC9" s="281"/>
      <c r="AD9" s="275"/>
      <c r="AE9" s="275"/>
      <c r="AF9" s="275"/>
      <c r="AG9" s="275"/>
      <c r="AH9" s="275"/>
      <c r="AI9" s="275"/>
      <c r="AJ9" s="6"/>
      <c r="AK9" s="1"/>
    </row>
    <row r="10" spans="2:37" ht="29.25" customHeight="1">
      <c r="B10" s="19"/>
      <c r="C10" s="14"/>
      <c r="D10" s="14"/>
      <c r="E10" s="20"/>
      <c r="F10" s="21" t="s">
        <v>131</v>
      </c>
      <c r="G10" s="297" t="s">
        <v>115</v>
      </c>
      <c r="H10" s="298"/>
      <c r="I10" s="252" t="s">
        <v>85</v>
      </c>
      <c r="J10" s="306" t="s">
        <v>138</v>
      </c>
      <c r="K10" s="307"/>
      <c r="L10" s="296"/>
      <c r="M10" s="294" t="s">
        <v>139</v>
      </c>
      <c r="N10" s="296"/>
      <c r="O10" s="294" t="s">
        <v>140</v>
      </c>
      <c r="P10" s="295"/>
      <c r="Q10" s="252" t="s">
        <v>85</v>
      </c>
      <c r="R10" s="297" t="s">
        <v>117</v>
      </c>
      <c r="S10" s="302"/>
      <c r="T10" s="298"/>
      <c r="U10" s="252" t="s">
        <v>85</v>
      </c>
      <c r="V10" s="297" t="s">
        <v>116</v>
      </c>
      <c r="W10" s="298"/>
      <c r="X10" s="252" t="s">
        <v>85</v>
      </c>
      <c r="Y10" s="297" t="s">
        <v>118</v>
      </c>
      <c r="Z10" s="298"/>
      <c r="AA10" s="297" t="s">
        <v>189</v>
      </c>
      <c r="AB10" s="298"/>
      <c r="AC10" s="252" t="s">
        <v>85</v>
      </c>
      <c r="AD10" s="294" t="s">
        <v>141</v>
      </c>
      <c r="AE10" s="296"/>
      <c r="AF10" s="294" t="s">
        <v>142</v>
      </c>
      <c r="AG10" s="308"/>
      <c r="AH10" s="22" t="s">
        <v>126</v>
      </c>
      <c r="AI10" s="292" t="s">
        <v>85</v>
      </c>
      <c r="AJ10" s="23"/>
      <c r="AK10" s="1"/>
    </row>
    <row r="11" spans="2:37" ht="29.25" customHeight="1" thickBot="1">
      <c r="B11" s="19" t="s">
        <v>3</v>
      </c>
      <c r="C11" s="14"/>
      <c r="D11" s="14"/>
      <c r="E11" s="20"/>
      <c r="F11" s="24" t="s">
        <v>132</v>
      </c>
      <c r="G11" s="25" t="s">
        <v>106</v>
      </c>
      <c r="H11" s="26" t="s">
        <v>107</v>
      </c>
      <c r="I11" s="253"/>
      <c r="J11" s="27" t="s">
        <v>106</v>
      </c>
      <c r="K11" s="28" t="s">
        <v>107</v>
      </c>
      <c r="L11" s="29" t="s">
        <v>143</v>
      </c>
      <c r="M11" s="28" t="s">
        <v>106</v>
      </c>
      <c r="N11" s="28" t="s">
        <v>107</v>
      </c>
      <c r="O11" s="28" t="s">
        <v>106</v>
      </c>
      <c r="P11" s="28" t="s">
        <v>107</v>
      </c>
      <c r="Q11" s="253"/>
      <c r="R11" s="26" t="s">
        <v>106</v>
      </c>
      <c r="S11" s="26" t="s">
        <v>107</v>
      </c>
      <c r="T11" s="26" t="s">
        <v>143</v>
      </c>
      <c r="U11" s="301"/>
      <c r="V11" s="26" t="s">
        <v>106</v>
      </c>
      <c r="W11" s="26" t="s">
        <v>107</v>
      </c>
      <c r="X11" s="253"/>
      <c r="Y11" s="28" t="s">
        <v>106</v>
      </c>
      <c r="Z11" s="28" t="s">
        <v>107</v>
      </c>
      <c r="AA11" s="28" t="s">
        <v>106</v>
      </c>
      <c r="AB11" s="28" t="s">
        <v>107</v>
      </c>
      <c r="AC11" s="253"/>
      <c r="AD11" s="28" t="s">
        <v>106</v>
      </c>
      <c r="AE11" s="28" t="s">
        <v>107</v>
      </c>
      <c r="AF11" s="28" t="s">
        <v>106</v>
      </c>
      <c r="AG11" s="28" t="s">
        <v>107</v>
      </c>
      <c r="AH11" s="26" t="s">
        <v>143</v>
      </c>
      <c r="AI11" s="293"/>
      <c r="AJ11" s="30"/>
      <c r="AK11" s="1"/>
    </row>
    <row r="12" spans="2:37" ht="22.5" customHeight="1">
      <c r="B12" s="31" t="s">
        <v>5</v>
      </c>
      <c r="C12" s="32"/>
      <c r="D12" s="32"/>
      <c r="E12" s="33"/>
      <c r="F12" s="34" t="s">
        <v>144</v>
      </c>
      <c r="G12" s="35" t="s">
        <v>109</v>
      </c>
      <c r="H12" s="36" t="s">
        <v>110</v>
      </c>
      <c r="I12" s="37"/>
      <c r="J12" s="38" t="s">
        <v>98</v>
      </c>
      <c r="K12" s="39" t="s">
        <v>98</v>
      </c>
      <c r="L12" s="40" t="s">
        <v>98</v>
      </c>
      <c r="M12" s="40" t="s">
        <v>98</v>
      </c>
      <c r="N12" s="40" t="s">
        <v>98</v>
      </c>
      <c r="O12" s="40" t="s">
        <v>98</v>
      </c>
      <c r="P12" s="36" t="s">
        <v>112</v>
      </c>
      <c r="Q12" s="37"/>
      <c r="R12" s="41" t="s">
        <v>98</v>
      </c>
      <c r="S12" s="40" t="s">
        <v>98</v>
      </c>
      <c r="T12" s="36" t="s">
        <v>112</v>
      </c>
      <c r="U12" s="37"/>
      <c r="V12" s="42" t="s">
        <v>98</v>
      </c>
      <c r="W12" s="43" t="s">
        <v>112</v>
      </c>
      <c r="X12" s="37"/>
      <c r="Y12" s="41" t="s">
        <v>98</v>
      </c>
      <c r="Z12" s="36" t="s">
        <v>112</v>
      </c>
      <c r="AA12" s="41" t="s">
        <v>190</v>
      </c>
      <c r="AB12" s="41" t="s">
        <v>190</v>
      </c>
      <c r="AC12" s="37"/>
      <c r="AD12" s="39" t="s">
        <v>98</v>
      </c>
      <c r="AE12" s="40" t="s">
        <v>98</v>
      </c>
      <c r="AF12" s="40" t="s">
        <v>98</v>
      </c>
      <c r="AG12" s="43" t="s">
        <v>112</v>
      </c>
      <c r="AH12" s="40" t="s">
        <v>145</v>
      </c>
      <c r="AI12" s="40"/>
      <c r="AJ12" s="44"/>
      <c r="AK12" s="1"/>
    </row>
    <row r="13" spans="2:37" ht="22.5" customHeight="1">
      <c r="B13" s="45" t="s">
        <v>134</v>
      </c>
      <c r="C13" s="46"/>
      <c r="D13" s="46"/>
      <c r="E13" s="47"/>
      <c r="F13" s="48" t="s">
        <v>137</v>
      </c>
      <c r="G13" s="49" t="s">
        <v>146</v>
      </c>
      <c r="H13" s="50" t="s">
        <v>146</v>
      </c>
      <c r="I13" s="51"/>
      <c r="J13" s="52" t="s">
        <v>146</v>
      </c>
      <c r="K13" s="53" t="s">
        <v>146</v>
      </c>
      <c r="L13" s="50" t="s">
        <v>113</v>
      </c>
      <c r="M13" s="50" t="s">
        <v>113</v>
      </c>
      <c r="N13" s="50" t="s">
        <v>113</v>
      </c>
      <c r="O13" s="50" t="s">
        <v>113</v>
      </c>
      <c r="P13" s="54" t="s">
        <v>146</v>
      </c>
      <c r="Q13" s="51"/>
      <c r="R13" s="49" t="s">
        <v>113</v>
      </c>
      <c r="S13" s="50" t="s">
        <v>113</v>
      </c>
      <c r="T13" s="54" t="s">
        <v>113</v>
      </c>
      <c r="U13" s="51"/>
      <c r="V13" s="55" t="s">
        <v>113</v>
      </c>
      <c r="W13" s="56" t="s">
        <v>113</v>
      </c>
      <c r="X13" s="51"/>
      <c r="Y13" s="49" t="s">
        <v>113</v>
      </c>
      <c r="Z13" s="54" t="s">
        <v>113</v>
      </c>
      <c r="AA13" s="49" t="s">
        <v>113</v>
      </c>
      <c r="AB13" s="54" t="s">
        <v>113</v>
      </c>
      <c r="AC13" s="51"/>
      <c r="AD13" s="53" t="s">
        <v>113</v>
      </c>
      <c r="AE13" s="50" t="s">
        <v>113</v>
      </c>
      <c r="AF13" s="50" t="s">
        <v>113</v>
      </c>
      <c r="AG13" s="56" t="s">
        <v>113</v>
      </c>
      <c r="AH13" s="50" t="s">
        <v>113</v>
      </c>
      <c r="AI13" s="50"/>
      <c r="AJ13" s="57"/>
      <c r="AK13" s="1"/>
    </row>
    <row r="14" spans="2:37" ht="22.5" customHeight="1">
      <c r="B14" s="58" t="s">
        <v>135</v>
      </c>
      <c r="C14" s="59"/>
      <c r="D14" s="59"/>
      <c r="E14" s="60"/>
      <c r="F14" s="61">
        <v>1</v>
      </c>
      <c r="G14" s="62">
        <v>1</v>
      </c>
      <c r="H14" s="63">
        <v>1</v>
      </c>
      <c r="I14" s="64">
        <v>2</v>
      </c>
      <c r="J14" s="65">
        <v>1</v>
      </c>
      <c r="K14" s="66">
        <v>1</v>
      </c>
      <c r="L14" s="63">
        <v>1</v>
      </c>
      <c r="M14" s="63">
        <v>1</v>
      </c>
      <c r="N14" s="67">
        <v>1</v>
      </c>
      <c r="O14" s="67">
        <v>1</v>
      </c>
      <c r="P14" s="68">
        <v>1</v>
      </c>
      <c r="Q14" s="69"/>
      <c r="R14" s="70">
        <v>1</v>
      </c>
      <c r="S14" s="63">
        <v>1</v>
      </c>
      <c r="T14" s="63">
        <v>1</v>
      </c>
      <c r="U14" s="64"/>
      <c r="V14" s="71">
        <v>1</v>
      </c>
      <c r="W14" s="72">
        <v>1</v>
      </c>
      <c r="X14" s="64"/>
      <c r="Y14" s="62">
        <v>1</v>
      </c>
      <c r="Z14" s="72">
        <v>1</v>
      </c>
      <c r="AA14" s="62">
        <v>1</v>
      </c>
      <c r="AB14" s="72">
        <v>1</v>
      </c>
      <c r="AC14" s="64"/>
      <c r="AD14" s="71">
        <v>1</v>
      </c>
      <c r="AE14" s="63">
        <v>1</v>
      </c>
      <c r="AF14" s="67">
        <v>1</v>
      </c>
      <c r="AG14" s="68">
        <v>1</v>
      </c>
      <c r="AH14" s="67">
        <v>1</v>
      </c>
      <c r="AI14" s="63"/>
      <c r="AJ14" s="61"/>
      <c r="AK14" s="1"/>
    </row>
    <row r="15" spans="2:37" ht="22.5" customHeight="1">
      <c r="B15" s="73" t="s">
        <v>93</v>
      </c>
      <c r="C15" s="7"/>
      <c r="D15" s="74" t="s">
        <v>88</v>
      </c>
      <c r="E15" s="75"/>
      <c r="F15" s="76">
        <v>0</v>
      </c>
      <c r="G15" s="77">
        <v>50</v>
      </c>
      <c r="H15" s="78">
        <v>0</v>
      </c>
      <c r="I15" s="79">
        <f aca="true" t="shared" si="0" ref="I15:I20">SUM(G15:H15)</f>
        <v>50</v>
      </c>
      <c r="J15" s="80">
        <v>80</v>
      </c>
      <c r="K15" s="81">
        <v>0</v>
      </c>
      <c r="L15" s="78">
        <v>0</v>
      </c>
      <c r="M15" s="78">
        <v>70</v>
      </c>
      <c r="N15" s="78">
        <v>0</v>
      </c>
      <c r="O15" s="82">
        <v>50</v>
      </c>
      <c r="P15" s="83">
        <v>0</v>
      </c>
      <c r="Q15" s="84">
        <f>SUM(J15:P15)</f>
        <v>200</v>
      </c>
      <c r="R15" s="77">
        <v>50</v>
      </c>
      <c r="S15" s="78">
        <v>0</v>
      </c>
      <c r="T15" s="78">
        <v>0</v>
      </c>
      <c r="U15" s="79">
        <f>SUM(R15:T15)</f>
        <v>50</v>
      </c>
      <c r="V15" s="85">
        <v>50</v>
      </c>
      <c r="W15" s="86">
        <v>0</v>
      </c>
      <c r="X15" s="79">
        <f>SUM(V15:W15)</f>
        <v>50</v>
      </c>
      <c r="Y15" s="77">
        <v>80</v>
      </c>
      <c r="Z15" s="87">
        <v>0</v>
      </c>
      <c r="AA15" s="77">
        <v>29</v>
      </c>
      <c r="AB15" s="87">
        <v>0</v>
      </c>
      <c r="AC15" s="79">
        <f>SUM(Y15:AB15)</f>
        <v>109</v>
      </c>
      <c r="AD15" s="81">
        <v>80</v>
      </c>
      <c r="AE15" s="78">
        <v>0</v>
      </c>
      <c r="AF15" s="82">
        <v>80</v>
      </c>
      <c r="AG15" s="83">
        <v>0</v>
      </c>
      <c r="AH15" s="82">
        <v>0</v>
      </c>
      <c r="AI15" s="78">
        <f aca="true" t="shared" si="1" ref="AI15:AI20">SUM(AD15:AH15)</f>
        <v>160</v>
      </c>
      <c r="AJ15" s="76">
        <f aca="true" t="shared" si="2" ref="AJ15:AJ20">F15+I15+X15+U15+Q15+AI15+AC15</f>
        <v>619</v>
      </c>
      <c r="AK15" s="1"/>
    </row>
    <row r="16" spans="2:37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0</v>
      </c>
      <c r="H16" s="93">
        <v>0</v>
      </c>
      <c r="I16" s="94">
        <f t="shared" si="0"/>
        <v>0</v>
      </c>
      <c r="J16" s="95">
        <v>0</v>
      </c>
      <c r="K16" s="96">
        <v>0</v>
      </c>
      <c r="L16" s="93">
        <v>0</v>
      </c>
      <c r="M16" s="93">
        <v>0</v>
      </c>
      <c r="N16" s="93">
        <v>0</v>
      </c>
      <c r="O16" s="97">
        <v>0</v>
      </c>
      <c r="P16" s="98">
        <v>0</v>
      </c>
      <c r="Q16" s="99">
        <f aca="true" t="shared" si="3" ref="Q16:Q52">SUM(J16:P16)</f>
        <v>0</v>
      </c>
      <c r="R16" s="92">
        <v>0</v>
      </c>
      <c r="S16" s="93">
        <v>0</v>
      </c>
      <c r="T16" s="93">
        <v>0</v>
      </c>
      <c r="U16" s="94">
        <f aca="true" t="shared" si="4" ref="U16:U52">SUM(R16:T16)</f>
        <v>0</v>
      </c>
      <c r="V16" s="100">
        <v>0</v>
      </c>
      <c r="W16" s="101">
        <v>0</v>
      </c>
      <c r="X16" s="94">
        <f aca="true" t="shared" si="5" ref="X16:X52">SUM(V16:W16)</f>
        <v>0</v>
      </c>
      <c r="Y16" s="92">
        <v>0</v>
      </c>
      <c r="Z16" s="102">
        <v>0</v>
      </c>
      <c r="AA16" s="92">
        <v>0</v>
      </c>
      <c r="AB16" s="102">
        <v>0</v>
      </c>
      <c r="AC16" s="94">
        <f aca="true" t="shared" si="6" ref="AC16:AC52">SUM(Y16:AB16)</f>
        <v>0</v>
      </c>
      <c r="AD16" s="96">
        <v>0</v>
      </c>
      <c r="AE16" s="93">
        <v>0</v>
      </c>
      <c r="AF16" s="97">
        <v>0</v>
      </c>
      <c r="AG16" s="98">
        <v>0</v>
      </c>
      <c r="AH16" s="97">
        <v>0</v>
      </c>
      <c r="AI16" s="93">
        <f t="shared" si="1"/>
        <v>0</v>
      </c>
      <c r="AJ16" s="91">
        <f t="shared" si="2"/>
        <v>100</v>
      </c>
      <c r="AK16" s="1"/>
    </row>
    <row r="17" spans="2:37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07">
        <v>0</v>
      </c>
      <c r="I17" s="108">
        <f t="shared" si="0"/>
        <v>0</v>
      </c>
      <c r="J17" s="109">
        <v>0</v>
      </c>
      <c r="K17" s="110">
        <v>0</v>
      </c>
      <c r="L17" s="107">
        <v>35</v>
      </c>
      <c r="M17" s="107">
        <v>0</v>
      </c>
      <c r="N17" s="107">
        <v>0</v>
      </c>
      <c r="O17" s="111">
        <v>0</v>
      </c>
      <c r="P17" s="112">
        <v>0</v>
      </c>
      <c r="Q17" s="113">
        <f t="shared" si="3"/>
        <v>35</v>
      </c>
      <c r="R17" s="106">
        <v>0</v>
      </c>
      <c r="S17" s="107">
        <v>0</v>
      </c>
      <c r="T17" s="107">
        <v>30</v>
      </c>
      <c r="U17" s="108">
        <f t="shared" si="4"/>
        <v>30</v>
      </c>
      <c r="V17" s="114">
        <v>0</v>
      </c>
      <c r="W17" s="115">
        <v>0</v>
      </c>
      <c r="X17" s="108">
        <f t="shared" si="5"/>
        <v>0</v>
      </c>
      <c r="Y17" s="106">
        <v>0</v>
      </c>
      <c r="Z17" s="116">
        <v>0</v>
      </c>
      <c r="AA17" s="106">
        <v>0</v>
      </c>
      <c r="AB17" s="116">
        <v>0</v>
      </c>
      <c r="AC17" s="108">
        <f t="shared" si="6"/>
        <v>0</v>
      </c>
      <c r="AD17" s="110">
        <v>0</v>
      </c>
      <c r="AE17" s="107">
        <v>0</v>
      </c>
      <c r="AF17" s="111">
        <v>0</v>
      </c>
      <c r="AG17" s="112">
        <v>0</v>
      </c>
      <c r="AH17" s="111">
        <v>35</v>
      </c>
      <c r="AI17" s="107">
        <f t="shared" si="1"/>
        <v>35</v>
      </c>
      <c r="AJ17" s="105">
        <f t="shared" si="2"/>
        <v>100</v>
      </c>
      <c r="AK17" s="1"/>
    </row>
    <row r="18" spans="2:37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0</v>
      </c>
      <c r="H18" s="107">
        <v>0</v>
      </c>
      <c r="I18" s="108">
        <f t="shared" si="0"/>
        <v>0</v>
      </c>
      <c r="J18" s="109">
        <v>0</v>
      </c>
      <c r="K18" s="110">
        <v>0</v>
      </c>
      <c r="L18" s="107">
        <v>0</v>
      </c>
      <c r="M18" s="107">
        <v>0</v>
      </c>
      <c r="N18" s="107">
        <v>0</v>
      </c>
      <c r="O18" s="111">
        <v>0</v>
      </c>
      <c r="P18" s="112">
        <v>0</v>
      </c>
      <c r="Q18" s="113">
        <f t="shared" si="3"/>
        <v>0</v>
      </c>
      <c r="R18" s="106">
        <v>0</v>
      </c>
      <c r="S18" s="107">
        <v>0</v>
      </c>
      <c r="T18" s="107">
        <v>0</v>
      </c>
      <c r="U18" s="108">
        <f t="shared" si="4"/>
        <v>0</v>
      </c>
      <c r="V18" s="114">
        <v>0</v>
      </c>
      <c r="W18" s="115">
        <v>0</v>
      </c>
      <c r="X18" s="108">
        <f t="shared" si="5"/>
        <v>0</v>
      </c>
      <c r="Y18" s="106">
        <v>0</v>
      </c>
      <c r="Z18" s="116">
        <v>0</v>
      </c>
      <c r="AA18" s="106">
        <v>0</v>
      </c>
      <c r="AB18" s="116">
        <v>0</v>
      </c>
      <c r="AC18" s="108">
        <f t="shared" si="6"/>
        <v>0</v>
      </c>
      <c r="AD18" s="110">
        <v>0</v>
      </c>
      <c r="AE18" s="107">
        <v>0</v>
      </c>
      <c r="AF18" s="111">
        <v>0</v>
      </c>
      <c r="AG18" s="112">
        <v>0</v>
      </c>
      <c r="AH18" s="111">
        <v>0</v>
      </c>
      <c r="AI18" s="107">
        <f t="shared" si="1"/>
        <v>0</v>
      </c>
      <c r="AJ18" s="105">
        <f t="shared" si="2"/>
        <v>20</v>
      </c>
      <c r="AK18" s="1"/>
    </row>
    <row r="19" spans="2:37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63">
        <v>5</v>
      </c>
      <c r="I19" s="64">
        <f t="shared" si="0"/>
        <v>5</v>
      </c>
      <c r="J19" s="65">
        <v>0</v>
      </c>
      <c r="K19" s="71">
        <v>18</v>
      </c>
      <c r="L19" s="63">
        <v>0</v>
      </c>
      <c r="M19" s="63">
        <v>0</v>
      </c>
      <c r="N19" s="63">
        <v>8</v>
      </c>
      <c r="O19" s="67">
        <v>0</v>
      </c>
      <c r="P19" s="68">
        <v>8</v>
      </c>
      <c r="Q19" s="69">
        <f>SUM(J19:P19)</f>
        <v>34</v>
      </c>
      <c r="R19" s="62">
        <v>0</v>
      </c>
      <c r="S19" s="63">
        <v>20</v>
      </c>
      <c r="T19" s="63">
        <v>0</v>
      </c>
      <c r="U19" s="64">
        <f t="shared" si="4"/>
        <v>20</v>
      </c>
      <c r="V19" s="71">
        <v>0</v>
      </c>
      <c r="W19" s="72">
        <v>8</v>
      </c>
      <c r="X19" s="64">
        <f t="shared" si="5"/>
        <v>8</v>
      </c>
      <c r="Y19" s="62">
        <v>0</v>
      </c>
      <c r="Z19" s="72">
        <v>20</v>
      </c>
      <c r="AA19" s="62">
        <v>0</v>
      </c>
      <c r="AB19" s="72">
        <v>10</v>
      </c>
      <c r="AC19" s="64">
        <f t="shared" si="6"/>
        <v>30</v>
      </c>
      <c r="AD19" s="71">
        <v>0</v>
      </c>
      <c r="AE19" s="63">
        <v>20</v>
      </c>
      <c r="AF19" s="67">
        <v>0</v>
      </c>
      <c r="AG19" s="68">
        <v>20</v>
      </c>
      <c r="AH19" s="67">
        <v>0</v>
      </c>
      <c r="AI19" s="63">
        <f t="shared" si="1"/>
        <v>40</v>
      </c>
      <c r="AJ19" s="61">
        <f t="shared" si="2"/>
        <v>137</v>
      </c>
      <c r="AK19" s="1"/>
    </row>
    <row r="20" spans="2:37" ht="22.5" customHeight="1">
      <c r="B20" s="119" t="s">
        <v>136</v>
      </c>
      <c r="C20" s="59"/>
      <c r="D20" s="59"/>
      <c r="E20" s="60"/>
      <c r="F20" s="61"/>
      <c r="G20" s="62"/>
      <c r="H20" s="63"/>
      <c r="I20" s="64">
        <f t="shared" si="0"/>
        <v>0</v>
      </c>
      <c r="J20" s="65"/>
      <c r="K20" s="66"/>
      <c r="L20" s="63"/>
      <c r="M20" s="63"/>
      <c r="N20" s="67"/>
      <c r="O20" s="67"/>
      <c r="P20" s="68"/>
      <c r="Q20" s="69">
        <f t="shared" si="3"/>
        <v>0</v>
      </c>
      <c r="R20" s="70"/>
      <c r="S20" s="63"/>
      <c r="T20" s="63"/>
      <c r="U20" s="64">
        <f t="shared" si="4"/>
        <v>0</v>
      </c>
      <c r="V20" s="71"/>
      <c r="W20" s="72"/>
      <c r="X20" s="64">
        <f t="shared" si="5"/>
        <v>0</v>
      </c>
      <c r="Y20" s="62"/>
      <c r="Z20" s="72"/>
      <c r="AA20" s="62"/>
      <c r="AB20" s="72"/>
      <c r="AC20" s="64">
        <f t="shared" si="6"/>
        <v>0</v>
      </c>
      <c r="AD20" s="66"/>
      <c r="AE20" s="63"/>
      <c r="AF20" s="67"/>
      <c r="AG20" s="68"/>
      <c r="AH20" s="67"/>
      <c r="AI20" s="63">
        <f t="shared" si="1"/>
        <v>0</v>
      </c>
      <c r="AJ20" s="61">
        <f t="shared" si="2"/>
        <v>0</v>
      </c>
      <c r="AK20" s="1"/>
    </row>
    <row r="21" spans="2:37" ht="22.5" customHeight="1">
      <c r="B21" s="58"/>
      <c r="C21" s="254" t="s">
        <v>133</v>
      </c>
      <c r="D21" s="120" t="s">
        <v>94</v>
      </c>
      <c r="E21" s="121"/>
      <c r="F21" s="76">
        <v>365</v>
      </c>
      <c r="G21" s="77">
        <v>365</v>
      </c>
      <c r="H21" s="78">
        <v>0</v>
      </c>
      <c r="I21" s="79"/>
      <c r="J21" s="80">
        <v>365</v>
      </c>
      <c r="K21" s="122">
        <v>365</v>
      </c>
      <c r="L21" s="78">
        <v>0</v>
      </c>
      <c r="M21" s="78">
        <v>365</v>
      </c>
      <c r="N21" s="82">
        <v>0</v>
      </c>
      <c r="O21" s="82">
        <v>365</v>
      </c>
      <c r="P21" s="83">
        <v>0</v>
      </c>
      <c r="Q21" s="84"/>
      <c r="R21" s="123">
        <v>365</v>
      </c>
      <c r="S21" s="78">
        <v>0</v>
      </c>
      <c r="T21" s="78">
        <v>0</v>
      </c>
      <c r="U21" s="79"/>
      <c r="V21" s="81">
        <v>365</v>
      </c>
      <c r="W21" s="87"/>
      <c r="X21" s="79"/>
      <c r="Y21" s="77">
        <v>365</v>
      </c>
      <c r="Z21" s="87">
        <v>0</v>
      </c>
      <c r="AA21" s="77">
        <v>365</v>
      </c>
      <c r="AB21" s="87">
        <v>0</v>
      </c>
      <c r="AC21" s="79">
        <f t="shared" si="6"/>
        <v>730</v>
      </c>
      <c r="AD21" s="122">
        <v>365</v>
      </c>
      <c r="AE21" s="78">
        <v>0</v>
      </c>
      <c r="AF21" s="82">
        <v>365</v>
      </c>
      <c r="AG21" s="83">
        <v>0</v>
      </c>
      <c r="AH21" s="82">
        <v>0</v>
      </c>
      <c r="AI21" s="124"/>
      <c r="AJ21" s="76"/>
      <c r="AK21" s="1"/>
    </row>
    <row r="22" spans="2:37" ht="22.5" customHeight="1">
      <c r="B22" s="58"/>
      <c r="C22" s="255"/>
      <c r="D22" s="120" t="s">
        <v>95</v>
      </c>
      <c r="E22" s="121"/>
      <c r="F22" s="76">
        <v>27715</v>
      </c>
      <c r="G22" s="77">
        <v>15348</v>
      </c>
      <c r="H22" s="78">
        <v>0</v>
      </c>
      <c r="I22" s="79">
        <f>SUM(G22:H22)</f>
        <v>15348</v>
      </c>
      <c r="J22" s="80">
        <v>28296</v>
      </c>
      <c r="K22" s="122">
        <v>5821</v>
      </c>
      <c r="L22" s="78">
        <v>0</v>
      </c>
      <c r="M22" s="78">
        <v>24538</v>
      </c>
      <c r="N22" s="82">
        <v>0</v>
      </c>
      <c r="O22" s="82">
        <v>17866</v>
      </c>
      <c r="P22" s="83">
        <v>0</v>
      </c>
      <c r="Q22" s="84">
        <f t="shared" si="3"/>
        <v>76521</v>
      </c>
      <c r="R22" s="123">
        <v>17255</v>
      </c>
      <c r="S22" s="78">
        <v>0</v>
      </c>
      <c r="T22" s="78">
        <v>0</v>
      </c>
      <c r="U22" s="79">
        <f t="shared" si="4"/>
        <v>17255</v>
      </c>
      <c r="V22" s="81">
        <v>17360</v>
      </c>
      <c r="W22" s="87"/>
      <c r="X22" s="79">
        <f t="shared" si="5"/>
        <v>17360</v>
      </c>
      <c r="Y22" s="77">
        <v>27412</v>
      </c>
      <c r="Z22" s="87">
        <v>0</v>
      </c>
      <c r="AA22" s="77">
        <v>9966</v>
      </c>
      <c r="AB22" s="87">
        <v>0</v>
      </c>
      <c r="AC22" s="79">
        <f t="shared" si="6"/>
        <v>37378</v>
      </c>
      <c r="AD22" s="122">
        <v>29801</v>
      </c>
      <c r="AE22" s="78">
        <v>0</v>
      </c>
      <c r="AF22" s="82">
        <v>29578</v>
      </c>
      <c r="AG22" s="83">
        <v>0</v>
      </c>
      <c r="AH22" s="82">
        <v>0</v>
      </c>
      <c r="AI22" s="124">
        <f>SUM(AD22:AH22)</f>
        <v>59379</v>
      </c>
      <c r="AJ22" s="76">
        <f>F22+I22+X22+U22+Q22+AI22+AC22</f>
        <v>250956</v>
      </c>
      <c r="AK22" s="1"/>
    </row>
    <row r="23" spans="2:37" ht="22.5" customHeight="1">
      <c r="B23" s="58"/>
      <c r="C23" s="256" t="s">
        <v>147</v>
      </c>
      <c r="D23" s="258" t="s">
        <v>148</v>
      </c>
      <c r="E23" s="121" t="s">
        <v>96</v>
      </c>
      <c r="F23" s="76">
        <v>0</v>
      </c>
      <c r="G23" s="77">
        <v>0</v>
      </c>
      <c r="H23" s="78">
        <v>0</v>
      </c>
      <c r="I23" s="79"/>
      <c r="J23" s="80">
        <v>0</v>
      </c>
      <c r="K23" s="122">
        <v>0</v>
      </c>
      <c r="L23" s="78">
        <v>0</v>
      </c>
      <c r="M23" s="78">
        <v>0</v>
      </c>
      <c r="N23" s="82">
        <v>0</v>
      </c>
      <c r="O23" s="82">
        <v>0</v>
      </c>
      <c r="P23" s="83">
        <v>0</v>
      </c>
      <c r="Q23" s="84"/>
      <c r="R23" s="123">
        <v>0</v>
      </c>
      <c r="S23" s="78">
        <v>0</v>
      </c>
      <c r="T23" s="78">
        <v>0</v>
      </c>
      <c r="U23" s="79"/>
      <c r="V23" s="81">
        <v>0</v>
      </c>
      <c r="W23" s="87">
        <v>0</v>
      </c>
      <c r="X23" s="79"/>
      <c r="Y23" s="77">
        <v>0</v>
      </c>
      <c r="Z23" s="87">
        <v>0</v>
      </c>
      <c r="AA23" s="77">
        <v>0</v>
      </c>
      <c r="AB23" s="87">
        <v>0</v>
      </c>
      <c r="AC23" s="79">
        <f t="shared" si="6"/>
        <v>0</v>
      </c>
      <c r="AD23" s="122">
        <v>0</v>
      </c>
      <c r="AE23" s="78">
        <v>0</v>
      </c>
      <c r="AF23" s="82">
        <v>0</v>
      </c>
      <c r="AG23" s="83">
        <v>0</v>
      </c>
      <c r="AH23" s="82">
        <v>0</v>
      </c>
      <c r="AI23" s="124"/>
      <c r="AJ23" s="76"/>
      <c r="AK23" s="1"/>
    </row>
    <row r="24" spans="2:37" ht="22.5" customHeight="1">
      <c r="B24" s="58"/>
      <c r="C24" s="257"/>
      <c r="D24" s="259"/>
      <c r="E24" s="121" t="s">
        <v>97</v>
      </c>
      <c r="F24" s="76">
        <v>0</v>
      </c>
      <c r="G24" s="77">
        <v>0</v>
      </c>
      <c r="H24" s="78">
        <v>0</v>
      </c>
      <c r="I24" s="79">
        <f>SUM(G24:H24)</f>
        <v>0</v>
      </c>
      <c r="J24" s="80">
        <v>0</v>
      </c>
      <c r="K24" s="122">
        <v>0</v>
      </c>
      <c r="L24" s="78">
        <v>0</v>
      </c>
      <c r="M24" s="78">
        <v>0</v>
      </c>
      <c r="N24" s="82">
        <v>0</v>
      </c>
      <c r="O24" s="82">
        <v>0</v>
      </c>
      <c r="P24" s="83">
        <v>0</v>
      </c>
      <c r="Q24" s="84">
        <f t="shared" si="3"/>
        <v>0</v>
      </c>
      <c r="R24" s="123">
        <v>0</v>
      </c>
      <c r="S24" s="78">
        <v>0</v>
      </c>
      <c r="T24" s="78">
        <v>0</v>
      </c>
      <c r="U24" s="79">
        <f t="shared" si="4"/>
        <v>0</v>
      </c>
      <c r="V24" s="81">
        <v>0</v>
      </c>
      <c r="W24" s="87">
        <v>0</v>
      </c>
      <c r="X24" s="79">
        <f t="shared" si="5"/>
        <v>0</v>
      </c>
      <c r="Y24" s="77">
        <v>0</v>
      </c>
      <c r="Z24" s="87">
        <v>0</v>
      </c>
      <c r="AA24" s="77">
        <v>0</v>
      </c>
      <c r="AB24" s="87">
        <v>0</v>
      </c>
      <c r="AC24" s="79">
        <f t="shared" si="6"/>
        <v>0</v>
      </c>
      <c r="AD24" s="122">
        <v>0</v>
      </c>
      <c r="AE24" s="78">
        <v>0</v>
      </c>
      <c r="AF24" s="82">
        <v>0</v>
      </c>
      <c r="AG24" s="83">
        <v>0</v>
      </c>
      <c r="AH24" s="82">
        <v>0</v>
      </c>
      <c r="AI24" s="124">
        <f>SUM(AD24:AH24)</f>
        <v>0</v>
      </c>
      <c r="AJ24" s="76">
        <f>F24+I24+X24+U24+Q24+AI24+AC24</f>
        <v>0</v>
      </c>
      <c r="AK24" s="1"/>
    </row>
    <row r="25" spans="2:37" ht="22.5" customHeight="1">
      <c r="B25" s="58"/>
      <c r="C25" s="257"/>
      <c r="D25" s="260" t="s">
        <v>149</v>
      </c>
      <c r="E25" s="121" t="s">
        <v>96</v>
      </c>
      <c r="F25" s="76">
        <v>0</v>
      </c>
      <c r="G25" s="77">
        <v>0</v>
      </c>
      <c r="H25" s="78">
        <v>0</v>
      </c>
      <c r="I25" s="79"/>
      <c r="J25" s="80">
        <v>0</v>
      </c>
      <c r="K25" s="122">
        <v>0</v>
      </c>
      <c r="L25" s="78">
        <v>0</v>
      </c>
      <c r="M25" s="78">
        <v>0</v>
      </c>
      <c r="N25" s="82">
        <v>0</v>
      </c>
      <c r="O25" s="82">
        <v>0</v>
      </c>
      <c r="P25" s="83">
        <v>0</v>
      </c>
      <c r="Q25" s="84"/>
      <c r="R25" s="123">
        <v>0</v>
      </c>
      <c r="S25" s="78">
        <v>0</v>
      </c>
      <c r="T25" s="78">
        <v>0</v>
      </c>
      <c r="U25" s="79"/>
      <c r="V25" s="81">
        <v>0</v>
      </c>
      <c r="W25" s="87">
        <v>0</v>
      </c>
      <c r="X25" s="79"/>
      <c r="Y25" s="77">
        <v>0</v>
      </c>
      <c r="Z25" s="87">
        <v>0</v>
      </c>
      <c r="AA25" s="77">
        <v>0</v>
      </c>
      <c r="AB25" s="87">
        <v>0</v>
      </c>
      <c r="AC25" s="79">
        <f t="shared" si="6"/>
        <v>0</v>
      </c>
      <c r="AD25" s="122">
        <v>0</v>
      </c>
      <c r="AE25" s="78">
        <v>0</v>
      </c>
      <c r="AF25" s="82">
        <v>0</v>
      </c>
      <c r="AG25" s="83">
        <v>0</v>
      </c>
      <c r="AH25" s="82">
        <v>0</v>
      </c>
      <c r="AI25" s="124"/>
      <c r="AJ25" s="76"/>
      <c r="AK25" s="1"/>
    </row>
    <row r="26" spans="2:37" ht="22.5" customHeight="1">
      <c r="B26" s="58"/>
      <c r="C26" s="257"/>
      <c r="D26" s="261"/>
      <c r="E26" s="121" t="s">
        <v>97</v>
      </c>
      <c r="F26" s="76">
        <v>0</v>
      </c>
      <c r="G26" s="77">
        <v>0</v>
      </c>
      <c r="H26" s="78">
        <v>0</v>
      </c>
      <c r="I26" s="79">
        <f>SUM(G26:H26)</f>
        <v>0</v>
      </c>
      <c r="J26" s="80">
        <v>0</v>
      </c>
      <c r="K26" s="122">
        <v>0</v>
      </c>
      <c r="L26" s="78">
        <v>0</v>
      </c>
      <c r="M26" s="78">
        <v>0</v>
      </c>
      <c r="N26" s="82">
        <v>0</v>
      </c>
      <c r="O26" s="82">
        <v>0</v>
      </c>
      <c r="P26" s="83">
        <v>0</v>
      </c>
      <c r="Q26" s="84">
        <f t="shared" si="3"/>
        <v>0</v>
      </c>
      <c r="R26" s="123">
        <v>0</v>
      </c>
      <c r="S26" s="78">
        <v>0</v>
      </c>
      <c r="T26" s="78">
        <v>0</v>
      </c>
      <c r="U26" s="79">
        <f t="shared" si="4"/>
        <v>0</v>
      </c>
      <c r="V26" s="81">
        <v>0</v>
      </c>
      <c r="W26" s="87">
        <v>0</v>
      </c>
      <c r="X26" s="79">
        <f t="shared" si="5"/>
        <v>0</v>
      </c>
      <c r="Y26" s="77">
        <v>0</v>
      </c>
      <c r="Z26" s="87">
        <v>0</v>
      </c>
      <c r="AA26" s="77">
        <v>0</v>
      </c>
      <c r="AB26" s="87">
        <v>0</v>
      </c>
      <c r="AC26" s="79">
        <f t="shared" si="6"/>
        <v>0</v>
      </c>
      <c r="AD26" s="122">
        <v>0</v>
      </c>
      <c r="AE26" s="78">
        <v>0</v>
      </c>
      <c r="AF26" s="82">
        <v>0</v>
      </c>
      <c r="AG26" s="83">
        <v>0</v>
      </c>
      <c r="AH26" s="82">
        <v>0</v>
      </c>
      <c r="AI26" s="124">
        <f>SUM(AD26:AH26)</f>
        <v>0</v>
      </c>
      <c r="AJ26" s="76">
        <f>F26+I26+X26+U26+Q26+AI26+AC26</f>
        <v>0</v>
      </c>
      <c r="AK26" s="1"/>
    </row>
    <row r="27" spans="2:37" ht="22.5" customHeight="1">
      <c r="B27" s="58"/>
      <c r="C27" s="257"/>
      <c r="D27" s="258" t="s">
        <v>150</v>
      </c>
      <c r="E27" s="121" t="s">
        <v>96</v>
      </c>
      <c r="F27" s="76">
        <v>0</v>
      </c>
      <c r="G27" s="77">
        <v>0</v>
      </c>
      <c r="H27" s="78">
        <v>0</v>
      </c>
      <c r="I27" s="79"/>
      <c r="J27" s="80">
        <v>0</v>
      </c>
      <c r="K27" s="122">
        <v>0</v>
      </c>
      <c r="L27" s="78">
        <v>0</v>
      </c>
      <c r="M27" s="78">
        <v>0</v>
      </c>
      <c r="N27" s="82">
        <v>0</v>
      </c>
      <c r="O27" s="82">
        <v>0</v>
      </c>
      <c r="P27" s="83">
        <v>0</v>
      </c>
      <c r="Q27" s="84"/>
      <c r="R27" s="123">
        <v>0</v>
      </c>
      <c r="S27" s="78">
        <v>0</v>
      </c>
      <c r="T27" s="78">
        <v>0</v>
      </c>
      <c r="U27" s="79"/>
      <c r="V27" s="81">
        <v>0</v>
      </c>
      <c r="W27" s="87">
        <v>0</v>
      </c>
      <c r="X27" s="79"/>
      <c r="Y27" s="77">
        <v>0</v>
      </c>
      <c r="Z27" s="87">
        <v>0</v>
      </c>
      <c r="AA27" s="77">
        <v>0</v>
      </c>
      <c r="AB27" s="87">
        <v>0</v>
      </c>
      <c r="AC27" s="79">
        <f t="shared" si="6"/>
        <v>0</v>
      </c>
      <c r="AD27" s="122">
        <v>0</v>
      </c>
      <c r="AE27" s="78">
        <v>0</v>
      </c>
      <c r="AF27" s="82">
        <v>0</v>
      </c>
      <c r="AG27" s="83">
        <v>0</v>
      </c>
      <c r="AH27" s="82">
        <v>0</v>
      </c>
      <c r="AI27" s="124"/>
      <c r="AJ27" s="76"/>
      <c r="AK27" s="1"/>
    </row>
    <row r="28" spans="2:37" ht="22.5" customHeight="1">
      <c r="B28" s="58"/>
      <c r="C28" s="257"/>
      <c r="D28" s="299"/>
      <c r="E28" s="121" t="s">
        <v>97</v>
      </c>
      <c r="F28" s="76">
        <v>0</v>
      </c>
      <c r="G28" s="77">
        <v>0</v>
      </c>
      <c r="H28" s="78">
        <v>0</v>
      </c>
      <c r="I28" s="79">
        <f>SUM(G28:H28)</f>
        <v>0</v>
      </c>
      <c r="J28" s="80">
        <v>0</v>
      </c>
      <c r="K28" s="122">
        <v>0</v>
      </c>
      <c r="L28" s="78">
        <v>0</v>
      </c>
      <c r="M28" s="78">
        <v>0</v>
      </c>
      <c r="N28" s="82">
        <v>0</v>
      </c>
      <c r="O28" s="82">
        <v>0</v>
      </c>
      <c r="P28" s="83">
        <v>0</v>
      </c>
      <c r="Q28" s="84">
        <f t="shared" si="3"/>
        <v>0</v>
      </c>
      <c r="R28" s="123">
        <v>0</v>
      </c>
      <c r="S28" s="78">
        <v>0</v>
      </c>
      <c r="T28" s="78">
        <v>0</v>
      </c>
      <c r="U28" s="79">
        <f t="shared" si="4"/>
        <v>0</v>
      </c>
      <c r="V28" s="81">
        <v>0</v>
      </c>
      <c r="W28" s="87">
        <v>0</v>
      </c>
      <c r="X28" s="79">
        <f t="shared" si="5"/>
        <v>0</v>
      </c>
      <c r="Y28" s="77">
        <v>0</v>
      </c>
      <c r="Z28" s="87">
        <v>0</v>
      </c>
      <c r="AA28" s="77">
        <v>0</v>
      </c>
      <c r="AB28" s="87">
        <v>0</v>
      </c>
      <c r="AC28" s="79">
        <f t="shared" si="6"/>
        <v>0</v>
      </c>
      <c r="AD28" s="122">
        <v>0</v>
      </c>
      <c r="AE28" s="78">
        <v>0</v>
      </c>
      <c r="AF28" s="82">
        <v>0</v>
      </c>
      <c r="AG28" s="83">
        <v>0</v>
      </c>
      <c r="AH28" s="82">
        <v>0</v>
      </c>
      <c r="AI28" s="124">
        <f>SUM(AD28:AH28)</f>
        <v>0</v>
      </c>
      <c r="AJ28" s="76">
        <f>F28+I28+X28+U28+Q28+AI28+AC28</f>
        <v>0</v>
      </c>
      <c r="AK28" s="1"/>
    </row>
    <row r="29" spans="2:37" ht="22.5" customHeight="1">
      <c r="B29" s="58"/>
      <c r="C29" s="257"/>
      <c r="D29" s="260" t="s">
        <v>151</v>
      </c>
      <c r="E29" s="121" t="s">
        <v>96</v>
      </c>
      <c r="F29" s="76">
        <v>0</v>
      </c>
      <c r="G29" s="77">
        <v>0</v>
      </c>
      <c r="H29" s="78">
        <v>0</v>
      </c>
      <c r="I29" s="79"/>
      <c r="J29" s="80">
        <v>0</v>
      </c>
      <c r="K29" s="122">
        <v>0</v>
      </c>
      <c r="L29" s="78">
        <v>0</v>
      </c>
      <c r="M29" s="78">
        <v>0</v>
      </c>
      <c r="N29" s="82">
        <v>0</v>
      </c>
      <c r="O29" s="82">
        <v>0</v>
      </c>
      <c r="P29" s="83">
        <v>0</v>
      </c>
      <c r="Q29" s="84"/>
      <c r="R29" s="123">
        <v>0</v>
      </c>
      <c r="S29" s="78">
        <v>0</v>
      </c>
      <c r="T29" s="78">
        <v>0</v>
      </c>
      <c r="U29" s="79"/>
      <c r="V29" s="81">
        <v>0</v>
      </c>
      <c r="W29" s="87">
        <v>0</v>
      </c>
      <c r="X29" s="79"/>
      <c r="Y29" s="77">
        <v>0</v>
      </c>
      <c r="Z29" s="87">
        <v>0</v>
      </c>
      <c r="AA29" s="77">
        <v>0</v>
      </c>
      <c r="AB29" s="87">
        <v>0</v>
      </c>
      <c r="AC29" s="79">
        <f t="shared" si="6"/>
        <v>0</v>
      </c>
      <c r="AD29" s="122">
        <v>0</v>
      </c>
      <c r="AE29" s="78">
        <v>0</v>
      </c>
      <c r="AF29" s="82">
        <v>0</v>
      </c>
      <c r="AG29" s="83">
        <v>0</v>
      </c>
      <c r="AH29" s="82">
        <v>0</v>
      </c>
      <c r="AI29" s="124"/>
      <c r="AJ29" s="76"/>
      <c r="AK29" s="1"/>
    </row>
    <row r="30" spans="2:37" ht="22.5" customHeight="1">
      <c r="B30" s="58"/>
      <c r="C30" s="257"/>
      <c r="D30" s="300"/>
      <c r="E30" s="121" t="s">
        <v>97</v>
      </c>
      <c r="F30" s="76">
        <v>0</v>
      </c>
      <c r="G30" s="77">
        <v>0</v>
      </c>
      <c r="H30" s="78">
        <v>0</v>
      </c>
      <c r="I30" s="79">
        <f>SUM(G30:H30)</f>
        <v>0</v>
      </c>
      <c r="J30" s="80">
        <v>0</v>
      </c>
      <c r="K30" s="122">
        <v>0</v>
      </c>
      <c r="L30" s="78">
        <v>0</v>
      </c>
      <c r="M30" s="78">
        <v>0</v>
      </c>
      <c r="N30" s="82">
        <v>0</v>
      </c>
      <c r="O30" s="82">
        <v>0</v>
      </c>
      <c r="P30" s="83">
        <v>0</v>
      </c>
      <c r="Q30" s="84">
        <f t="shared" si="3"/>
        <v>0</v>
      </c>
      <c r="R30" s="123">
        <v>0</v>
      </c>
      <c r="S30" s="78">
        <v>0</v>
      </c>
      <c r="T30" s="78">
        <v>0</v>
      </c>
      <c r="U30" s="79">
        <f t="shared" si="4"/>
        <v>0</v>
      </c>
      <c r="V30" s="81">
        <v>0</v>
      </c>
      <c r="W30" s="87">
        <v>0</v>
      </c>
      <c r="X30" s="79">
        <f t="shared" si="5"/>
        <v>0</v>
      </c>
      <c r="Y30" s="77">
        <v>0</v>
      </c>
      <c r="Z30" s="87">
        <v>0</v>
      </c>
      <c r="AA30" s="77">
        <v>0</v>
      </c>
      <c r="AB30" s="87">
        <v>0</v>
      </c>
      <c r="AC30" s="79">
        <f t="shared" si="6"/>
        <v>0</v>
      </c>
      <c r="AD30" s="122">
        <v>0</v>
      </c>
      <c r="AE30" s="78">
        <v>0</v>
      </c>
      <c r="AF30" s="82">
        <v>0</v>
      </c>
      <c r="AG30" s="83">
        <v>0</v>
      </c>
      <c r="AH30" s="82">
        <v>0</v>
      </c>
      <c r="AI30" s="124">
        <f>SUM(AD30:AH30)</f>
        <v>0</v>
      </c>
      <c r="AJ30" s="76">
        <f>F30+I30+X30+U30+Q30+AI30+AC30</f>
        <v>0</v>
      </c>
      <c r="AK30" s="1"/>
    </row>
    <row r="31" spans="2:37" ht="22.5" customHeight="1">
      <c r="B31" s="58"/>
      <c r="C31" s="257"/>
      <c r="D31" s="309" t="s">
        <v>152</v>
      </c>
      <c r="E31" s="121" t="s">
        <v>96</v>
      </c>
      <c r="F31" s="76">
        <v>0</v>
      </c>
      <c r="G31" s="77">
        <v>0</v>
      </c>
      <c r="H31" s="78">
        <v>0</v>
      </c>
      <c r="I31" s="79"/>
      <c r="J31" s="80">
        <v>0</v>
      </c>
      <c r="K31" s="122">
        <v>0</v>
      </c>
      <c r="L31" s="78">
        <v>334</v>
      </c>
      <c r="M31" s="78">
        <v>0</v>
      </c>
      <c r="N31" s="82">
        <v>0</v>
      </c>
      <c r="O31" s="82">
        <v>0</v>
      </c>
      <c r="P31" s="83">
        <v>0</v>
      </c>
      <c r="Q31" s="84"/>
      <c r="R31" s="123">
        <v>0</v>
      </c>
      <c r="S31" s="78">
        <v>0</v>
      </c>
      <c r="T31" s="78">
        <v>256</v>
      </c>
      <c r="U31" s="79"/>
      <c r="V31" s="81">
        <v>0</v>
      </c>
      <c r="W31" s="87">
        <v>0</v>
      </c>
      <c r="X31" s="79"/>
      <c r="Y31" s="77">
        <v>0</v>
      </c>
      <c r="Z31" s="87">
        <v>0</v>
      </c>
      <c r="AA31" s="77">
        <v>0</v>
      </c>
      <c r="AB31" s="87">
        <v>0</v>
      </c>
      <c r="AC31" s="79">
        <f t="shared" si="6"/>
        <v>0</v>
      </c>
      <c r="AD31" s="122">
        <v>0</v>
      </c>
      <c r="AE31" s="78">
        <v>0</v>
      </c>
      <c r="AF31" s="82">
        <v>0</v>
      </c>
      <c r="AG31" s="83">
        <v>0</v>
      </c>
      <c r="AH31" s="82">
        <v>245</v>
      </c>
      <c r="AI31" s="124"/>
      <c r="AJ31" s="76"/>
      <c r="AK31" s="1"/>
    </row>
    <row r="32" spans="2:37" ht="22.5" customHeight="1">
      <c r="B32" s="58"/>
      <c r="C32" s="257"/>
      <c r="D32" s="299"/>
      <c r="E32" s="121" t="s">
        <v>97</v>
      </c>
      <c r="F32" s="76">
        <v>0</v>
      </c>
      <c r="G32" s="77">
        <v>0</v>
      </c>
      <c r="H32" s="78">
        <v>0</v>
      </c>
      <c r="I32" s="79">
        <f>SUM(G32:H32)</f>
        <v>0</v>
      </c>
      <c r="J32" s="80">
        <v>0</v>
      </c>
      <c r="K32" s="122">
        <v>0</v>
      </c>
      <c r="L32" s="78">
        <v>6780</v>
      </c>
      <c r="M32" s="78">
        <v>0</v>
      </c>
      <c r="N32" s="82">
        <v>0</v>
      </c>
      <c r="O32" s="82">
        <v>0</v>
      </c>
      <c r="P32" s="83">
        <v>0</v>
      </c>
      <c r="Q32" s="84">
        <f t="shared" si="3"/>
        <v>6780</v>
      </c>
      <c r="R32" s="123">
        <v>0</v>
      </c>
      <c r="S32" s="78">
        <v>0</v>
      </c>
      <c r="T32" s="78">
        <v>6021</v>
      </c>
      <c r="U32" s="79">
        <f t="shared" si="4"/>
        <v>6021</v>
      </c>
      <c r="V32" s="81">
        <v>0</v>
      </c>
      <c r="W32" s="87">
        <v>0</v>
      </c>
      <c r="X32" s="79">
        <f t="shared" si="5"/>
        <v>0</v>
      </c>
      <c r="Y32" s="77">
        <v>0</v>
      </c>
      <c r="Z32" s="87">
        <v>0</v>
      </c>
      <c r="AA32" s="77">
        <v>0</v>
      </c>
      <c r="AB32" s="87">
        <v>0</v>
      </c>
      <c r="AC32" s="79">
        <f t="shared" si="6"/>
        <v>0</v>
      </c>
      <c r="AD32" s="122">
        <v>0</v>
      </c>
      <c r="AE32" s="78">
        <v>0</v>
      </c>
      <c r="AF32" s="82">
        <v>0</v>
      </c>
      <c r="AG32" s="83">
        <v>0</v>
      </c>
      <c r="AH32" s="82">
        <v>4106</v>
      </c>
      <c r="AI32" s="124">
        <f>SUM(AD32:AH32)</f>
        <v>4106</v>
      </c>
      <c r="AJ32" s="76">
        <f>F32+I32+X32+U32+Q32+AI32+AC32</f>
        <v>16907</v>
      </c>
      <c r="AK32" s="1"/>
    </row>
    <row r="33" spans="2:37" ht="22.5" customHeight="1">
      <c r="B33" s="58"/>
      <c r="C33" s="257"/>
      <c r="D33" s="310" t="s">
        <v>153</v>
      </c>
      <c r="E33" s="121" t="s">
        <v>96</v>
      </c>
      <c r="F33" s="76">
        <v>245</v>
      </c>
      <c r="G33" s="77">
        <v>0</v>
      </c>
      <c r="H33" s="78">
        <v>0</v>
      </c>
      <c r="I33" s="79"/>
      <c r="J33" s="80">
        <v>0</v>
      </c>
      <c r="K33" s="122">
        <v>0</v>
      </c>
      <c r="L33" s="78">
        <v>0</v>
      </c>
      <c r="M33" s="78">
        <v>0</v>
      </c>
      <c r="N33" s="82">
        <v>0</v>
      </c>
      <c r="O33" s="82">
        <v>0</v>
      </c>
      <c r="P33" s="83">
        <v>0</v>
      </c>
      <c r="Q33" s="84"/>
      <c r="R33" s="123">
        <v>0</v>
      </c>
      <c r="S33" s="78">
        <v>0</v>
      </c>
      <c r="T33" s="78">
        <v>0</v>
      </c>
      <c r="U33" s="79"/>
      <c r="V33" s="81">
        <v>0</v>
      </c>
      <c r="W33" s="87">
        <v>0</v>
      </c>
      <c r="X33" s="79"/>
      <c r="Y33" s="77">
        <v>0</v>
      </c>
      <c r="Z33" s="87">
        <v>0</v>
      </c>
      <c r="AA33" s="77">
        <v>0</v>
      </c>
      <c r="AB33" s="87">
        <v>0</v>
      </c>
      <c r="AC33" s="79">
        <f t="shared" si="6"/>
        <v>0</v>
      </c>
      <c r="AD33" s="122">
        <v>0</v>
      </c>
      <c r="AE33" s="78">
        <v>0</v>
      </c>
      <c r="AF33" s="82">
        <v>0</v>
      </c>
      <c r="AG33" s="83">
        <v>0</v>
      </c>
      <c r="AH33" s="82">
        <v>0</v>
      </c>
      <c r="AI33" s="124"/>
      <c r="AJ33" s="76"/>
      <c r="AK33" s="1"/>
    </row>
    <row r="34" spans="2:37" ht="22.5" customHeight="1">
      <c r="B34" s="58"/>
      <c r="C34" s="257"/>
      <c r="D34" s="300"/>
      <c r="E34" s="121" t="s">
        <v>97</v>
      </c>
      <c r="F34" s="76">
        <v>5548</v>
      </c>
      <c r="G34" s="77">
        <v>0</v>
      </c>
      <c r="H34" s="78">
        <v>0</v>
      </c>
      <c r="I34" s="79">
        <f>SUM(G34:H34)</f>
        <v>0</v>
      </c>
      <c r="J34" s="80">
        <v>0</v>
      </c>
      <c r="K34" s="122">
        <v>0</v>
      </c>
      <c r="L34" s="78">
        <v>0</v>
      </c>
      <c r="M34" s="78">
        <v>0</v>
      </c>
      <c r="N34" s="82">
        <v>0</v>
      </c>
      <c r="O34" s="82">
        <v>0</v>
      </c>
      <c r="P34" s="83">
        <v>0</v>
      </c>
      <c r="Q34" s="84">
        <f t="shared" si="3"/>
        <v>0</v>
      </c>
      <c r="R34" s="123">
        <v>0</v>
      </c>
      <c r="S34" s="78">
        <v>0</v>
      </c>
      <c r="T34" s="78">
        <v>0</v>
      </c>
      <c r="U34" s="79">
        <f t="shared" si="4"/>
        <v>0</v>
      </c>
      <c r="V34" s="81">
        <v>0</v>
      </c>
      <c r="W34" s="87">
        <v>0</v>
      </c>
      <c r="X34" s="79">
        <f t="shared" si="5"/>
        <v>0</v>
      </c>
      <c r="Y34" s="77">
        <v>0</v>
      </c>
      <c r="Z34" s="87">
        <v>0</v>
      </c>
      <c r="AA34" s="77">
        <v>0</v>
      </c>
      <c r="AB34" s="87">
        <v>0</v>
      </c>
      <c r="AC34" s="79">
        <f t="shared" si="6"/>
        <v>0</v>
      </c>
      <c r="AD34" s="122">
        <v>0</v>
      </c>
      <c r="AE34" s="78">
        <v>0</v>
      </c>
      <c r="AF34" s="82">
        <v>0</v>
      </c>
      <c r="AG34" s="83">
        <v>0</v>
      </c>
      <c r="AH34" s="82">
        <v>0</v>
      </c>
      <c r="AI34" s="124">
        <f>SUM(AD34:AH34)</f>
        <v>0</v>
      </c>
      <c r="AJ34" s="76">
        <f>F34+I34+X34+U34+Q34+AI34+AC34</f>
        <v>5548</v>
      </c>
      <c r="AK34" s="1"/>
    </row>
    <row r="35" spans="2:37" ht="22.5" customHeight="1">
      <c r="B35" s="58"/>
      <c r="C35" s="257"/>
      <c r="D35" s="262" t="s">
        <v>154</v>
      </c>
      <c r="E35" s="121" t="s">
        <v>96</v>
      </c>
      <c r="F35" s="76">
        <v>0</v>
      </c>
      <c r="G35" s="77">
        <v>0</v>
      </c>
      <c r="H35" s="78">
        <v>365</v>
      </c>
      <c r="I35" s="79"/>
      <c r="J35" s="80">
        <v>0</v>
      </c>
      <c r="K35" s="122"/>
      <c r="L35" s="78">
        <v>0</v>
      </c>
      <c r="M35" s="78">
        <v>0</v>
      </c>
      <c r="N35" s="82">
        <v>365</v>
      </c>
      <c r="O35" s="82">
        <v>0</v>
      </c>
      <c r="P35" s="83">
        <v>365</v>
      </c>
      <c r="Q35" s="84"/>
      <c r="R35" s="123">
        <v>0</v>
      </c>
      <c r="S35" s="78">
        <v>365</v>
      </c>
      <c r="T35" s="78">
        <v>0</v>
      </c>
      <c r="U35" s="79"/>
      <c r="V35" s="81">
        <v>0</v>
      </c>
      <c r="W35" s="87">
        <v>365</v>
      </c>
      <c r="X35" s="79"/>
      <c r="Y35" s="77">
        <v>0</v>
      </c>
      <c r="Z35" s="87">
        <v>365</v>
      </c>
      <c r="AA35" s="77">
        <v>0</v>
      </c>
      <c r="AB35" s="87">
        <v>365</v>
      </c>
      <c r="AC35" s="79">
        <f t="shared" si="6"/>
        <v>730</v>
      </c>
      <c r="AD35" s="122">
        <v>0</v>
      </c>
      <c r="AE35" s="78">
        <v>365</v>
      </c>
      <c r="AF35" s="82">
        <v>0</v>
      </c>
      <c r="AG35" s="83">
        <v>365</v>
      </c>
      <c r="AH35" s="82">
        <v>0</v>
      </c>
      <c r="AI35" s="124"/>
      <c r="AJ35" s="76"/>
      <c r="AK35" s="1"/>
    </row>
    <row r="36" spans="2:37" ht="22.5" customHeight="1">
      <c r="B36" s="58"/>
      <c r="C36" s="257"/>
      <c r="D36" s="263"/>
      <c r="E36" s="121" t="s">
        <v>97</v>
      </c>
      <c r="F36" s="76">
        <v>0</v>
      </c>
      <c r="G36" s="77">
        <v>0</v>
      </c>
      <c r="H36" s="78">
        <v>1113</v>
      </c>
      <c r="I36" s="79">
        <f>SUM(G36:H36)</f>
        <v>1113</v>
      </c>
      <c r="J36" s="80">
        <v>0</v>
      </c>
      <c r="K36" s="122"/>
      <c r="L36" s="78">
        <v>0</v>
      </c>
      <c r="M36" s="78">
        <v>0</v>
      </c>
      <c r="N36" s="82">
        <v>2108</v>
      </c>
      <c r="O36" s="82">
        <v>0</v>
      </c>
      <c r="P36" s="83">
        <v>2631</v>
      </c>
      <c r="Q36" s="84">
        <f t="shared" si="3"/>
        <v>4739</v>
      </c>
      <c r="R36" s="123">
        <v>0</v>
      </c>
      <c r="S36" s="78">
        <v>5933</v>
      </c>
      <c r="T36" s="78">
        <v>0</v>
      </c>
      <c r="U36" s="79">
        <f t="shared" si="4"/>
        <v>5933</v>
      </c>
      <c r="V36" s="81">
        <v>0</v>
      </c>
      <c r="W36" s="87">
        <v>2502</v>
      </c>
      <c r="X36" s="79">
        <f t="shared" si="5"/>
        <v>2502</v>
      </c>
      <c r="Y36" s="77">
        <v>0</v>
      </c>
      <c r="Z36" s="87">
        <v>6715</v>
      </c>
      <c r="AA36" s="77">
        <v>0</v>
      </c>
      <c r="AB36" s="87">
        <v>3756</v>
      </c>
      <c r="AC36" s="79">
        <f t="shared" si="6"/>
        <v>10471</v>
      </c>
      <c r="AD36" s="122">
        <v>0</v>
      </c>
      <c r="AE36" s="78">
        <v>4417</v>
      </c>
      <c r="AF36" s="82">
        <v>0</v>
      </c>
      <c r="AG36" s="83">
        <v>5405</v>
      </c>
      <c r="AH36" s="82">
        <v>0</v>
      </c>
      <c r="AI36" s="124">
        <f>SUM(AD36:AH36)</f>
        <v>9822</v>
      </c>
      <c r="AJ36" s="76">
        <f>F36+I36+X36+U36+Q36+AI36+AC36</f>
        <v>34580</v>
      </c>
      <c r="AK36" s="1"/>
    </row>
    <row r="37" spans="2:37" ht="22.5" customHeight="1">
      <c r="B37" s="58"/>
      <c r="C37" s="257"/>
      <c r="D37" s="264" t="s">
        <v>155</v>
      </c>
      <c r="E37" s="121" t="s">
        <v>96</v>
      </c>
      <c r="F37" s="76">
        <v>365</v>
      </c>
      <c r="G37" s="77">
        <v>0</v>
      </c>
      <c r="H37" s="78">
        <v>0</v>
      </c>
      <c r="I37" s="79"/>
      <c r="J37" s="80">
        <v>0</v>
      </c>
      <c r="K37" s="122">
        <v>0</v>
      </c>
      <c r="L37" s="78">
        <v>0</v>
      </c>
      <c r="M37" s="78">
        <v>0</v>
      </c>
      <c r="N37" s="82">
        <v>0</v>
      </c>
      <c r="O37" s="82">
        <v>0</v>
      </c>
      <c r="P37" s="83">
        <v>0</v>
      </c>
      <c r="Q37" s="84"/>
      <c r="R37" s="123">
        <v>0</v>
      </c>
      <c r="S37" s="78">
        <v>0</v>
      </c>
      <c r="T37" s="78">
        <v>0</v>
      </c>
      <c r="U37" s="79"/>
      <c r="V37" s="81">
        <v>0</v>
      </c>
      <c r="W37" s="87">
        <v>0</v>
      </c>
      <c r="X37" s="79"/>
      <c r="Y37" s="77">
        <v>0</v>
      </c>
      <c r="Z37" s="87">
        <v>0</v>
      </c>
      <c r="AA37" s="77">
        <v>0</v>
      </c>
      <c r="AB37" s="87">
        <v>0</v>
      </c>
      <c r="AC37" s="79">
        <f t="shared" si="6"/>
        <v>0</v>
      </c>
      <c r="AD37" s="122">
        <v>0</v>
      </c>
      <c r="AE37" s="78">
        <v>0</v>
      </c>
      <c r="AF37" s="82">
        <v>0</v>
      </c>
      <c r="AG37" s="83">
        <v>0</v>
      </c>
      <c r="AH37" s="82">
        <v>0</v>
      </c>
      <c r="AI37" s="124"/>
      <c r="AJ37" s="76"/>
      <c r="AK37" s="1"/>
    </row>
    <row r="38" spans="2:37" ht="22.5" customHeight="1">
      <c r="B38" s="58"/>
      <c r="C38" s="257"/>
      <c r="D38" s="263"/>
      <c r="E38" s="125" t="s">
        <v>97</v>
      </c>
      <c r="F38" s="76">
        <v>6365</v>
      </c>
      <c r="G38" s="77">
        <v>0</v>
      </c>
      <c r="H38" s="78">
        <v>0</v>
      </c>
      <c r="I38" s="79">
        <f>SUM(G38:H38)</f>
        <v>0</v>
      </c>
      <c r="J38" s="80">
        <v>0</v>
      </c>
      <c r="K38" s="122">
        <v>0</v>
      </c>
      <c r="L38" s="78">
        <v>0</v>
      </c>
      <c r="M38" s="78">
        <v>0</v>
      </c>
      <c r="N38" s="82">
        <v>0</v>
      </c>
      <c r="O38" s="82">
        <v>0</v>
      </c>
      <c r="P38" s="83">
        <v>0</v>
      </c>
      <c r="Q38" s="84">
        <f t="shared" si="3"/>
        <v>0</v>
      </c>
      <c r="R38" s="123">
        <v>0</v>
      </c>
      <c r="S38" s="78">
        <v>0</v>
      </c>
      <c r="T38" s="78">
        <v>0</v>
      </c>
      <c r="U38" s="79">
        <f t="shared" si="4"/>
        <v>0</v>
      </c>
      <c r="V38" s="81">
        <v>0</v>
      </c>
      <c r="W38" s="87">
        <v>0</v>
      </c>
      <c r="X38" s="79">
        <f t="shared" si="5"/>
        <v>0</v>
      </c>
      <c r="Y38" s="77">
        <v>0</v>
      </c>
      <c r="Z38" s="87">
        <v>0</v>
      </c>
      <c r="AA38" s="77">
        <v>0</v>
      </c>
      <c r="AB38" s="87">
        <v>0</v>
      </c>
      <c r="AC38" s="79">
        <f t="shared" si="6"/>
        <v>0</v>
      </c>
      <c r="AD38" s="122">
        <v>0</v>
      </c>
      <c r="AE38" s="78">
        <v>0</v>
      </c>
      <c r="AF38" s="82">
        <v>0</v>
      </c>
      <c r="AG38" s="83">
        <v>0</v>
      </c>
      <c r="AH38" s="82">
        <v>0</v>
      </c>
      <c r="AI38" s="124">
        <f>SUM(AD38:AH38)</f>
        <v>0</v>
      </c>
      <c r="AJ38" s="76">
        <f>F38+I38+X38+U38+Q38+AI38+AC38</f>
        <v>6365</v>
      </c>
      <c r="AK38" s="1"/>
    </row>
    <row r="39" spans="2:37" ht="34.5" customHeight="1">
      <c r="B39" s="58"/>
      <c r="C39" s="265" t="s">
        <v>156</v>
      </c>
      <c r="D39" s="266"/>
      <c r="E39" s="126" t="s">
        <v>157</v>
      </c>
      <c r="F39" s="76">
        <v>0</v>
      </c>
      <c r="G39" s="77">
        <v>0</v>
      </c>
      <c r="H39" s="78">
        <v>0</v>
      </c>
      <c r="I39" s="79">
        <f>SUM(G39:H39)</f>
        <v>0</v>
      </c>
      <c r="J39" s="80">
        <v>0</v>
      </c>
      <c r="K39" s="122">
        <v>0</v>
      </c>
      <c r="L39" s="78">
        <v>0</v>
      </c>
      <c r="M39" s="78">
        <v>175</v>
      </c>
      <c r="N39" s="82">
        <v>0</v>
      </c>
      <c r="O39" s="82"/>
      <c r="P39" s="83">
        <v>0</v>
      </c>
      <c r="Q39" s="84">
        <f t="shared" si="3"/>
        <v>175</v>
      </c>
      <c r="R39" s="123">
        <v>0</v>
      </c>
      <c r="S39" s="78">
        <v>0</v>
      </c>
      <c r="T39" s="78">
        <v>426</v>
      </c>
      <c r="U39" s="79">
        <f t="shared" si="4"/>
        <v>426</v>
      </c>
      <c r="V39" s="81">
        <v>0</v>
      </c>
      <c r="W39" s="87">
        <v>0</v>
      </c>
      <c r="X39" s="79">
        <f t="shared" si="5"/>
        <v>0</v>
      </c>
      <c r="Y39" s="77">
        <v>0</v>
      </c>
      <c r="Z39" s="87">
        <v>0</v>
      </c>
      <c r="AA39" s="77">
        <v>0</v>
      </c>
      <c r="AB39" s="87">
        <v>0</v>
      </c>
      <c r="AC39" s="79">
        <f t="shared" si="6"/>
        <v>0</v>
      </c>
      <c r="AD39" s="122">
        <v>0</v>
      </c>
      <c r="AE39" s="78">
        <v>0</v>
      </c>
      <c r="AF39" s="82">
        <v>0</v>
      </c>
      <c r="AG39" s="83">
        <v>0</v>
      </c>
      <c r="AH39" s="82">
        <v>0</v>
      </c>
      <c r="AI39" s="124">
        <f>SUM(AD39:AH39)</f>
        <v>0</v>
      </c>
      <c r="AJ39" s="76">
        <f>F39+I39+X39+U39+Q39+AI39+AC39</f>
        <v>601</v>
      </c>
      <c r="AK39" s="1"/>
    </row>
    <row r="40" spans="2:37" ht="22.5" customHeight="1">
      <c r="B40" s="58"/>
      <c r="C40" s="267" t="s">
        <v>158</v>
      </c>
      <c r="D40" s="268"/>
      <c r="E40" s="127" t="s">
        <v>159</v>
      </c>
      <c r="F40" s="76">
        <v>0</v>
      </c>
      <c r="G40" s="77">
        <v>0</v>
      </c>
      <c r="H40" s="78">
        <v>0</v>
      </c>
      <c r="I40" s="79"/>
      <c r="J40" s="80">
        <v>0</v>
      </c>
      <c r="K40" s="122">
        <v>0</v>
      </c>
      <c r="L40" s="78">
        <v>0</v>
      </c>
      <c r="M40" s="78">
        <v>0</v>
      </c>
      <c r="N40" s="82">
        <v>0</v>
      </c>
      <c r="O40" s="82">
        <v>0</v>
      </c>
      <c r="P40" s="83">
        <v>0</v>
      </c>
      <c r="Q40" s="84"/>
      <c r="R40" s="123">
        <v>0</v>
      </c>
      <c r="S40" s="78">
        <v>0</v>
      </c>
      <c r="T40" s="78">
        <v>0</v>
      </c>
      <c r="U40" s="79"/>
      <c r="V40" s="81">
        <v>0</v>
      </c>
      <c r="W40" s="87">
        <v>0</v>
      </c>
      <c r="X40" s="79"/>
      <c r="Y40" s="77">
        <v>0</v>
      </c>
      <c r="Z40" s="87">
        <v>0</v>
      </c>
      <c r="AA40" s="77">
        <v>0</v>
      </c>
      <c r="AB40" s="87">
        <v>0</v>
      </c>
      <c r="AC40" s="79">
        <f t="shared" si="6"/>
        <v>0</v>
      </c>
      <c r="AD40" s="122">
        <v>0</v>
      </c>
      <c r="AE40" s="78">
        <v>0</v>
      </c>
      <c r="AF40" s="82">
        <v>0</v>
      </c>
      <c r="AG40" s="83">
        <v>0</v>
      </c>
      <c r="AH40" s="82">
        <v>0</v>
      </c>
      <c r="AI40" s="124"/>
      <c r="AJ40" s="76"/>
      <c r="AK40" s="1"/>
    </row>
    <row r="41" spans="2:37" ht="22.5" customHeight="1">
      <c r="B41" s="58"/>
      <c r="C41" s="269"/>
      <c r="D41" s="270"/>
      <c r="E41" s="125" t="s">
        <v>97</v>
      </c>
      <c r="F41" s="91">
        <v>0</v>
      </c>
      <c r="G41" s="92">
        <v>0</v>
      </c>
      <c r="H41" s="93">
        <v>0</v>
      </c>
      <c r="I41" s="94">
        <f>SUM(G41:H41)</f>
        <v>0</v>
      </c>
      <c r="J41" s="95">
        <v>0</v>
      </c>
      <c r="K41" s="128">
        <v>0</v>
      </c>
      <c r="L41" s="93">
        <v>0</v>
      </c>
      <c r="M41" s="93">
        <v>0</v>
      </c>
      <c r="N41" s="97">
        <v>0</v>
      </c>
      <c r="O41" s="97">
        <v>0</v>
      </c>
      <c r="P41" s="98">
        <v>0</v>
      </c>
      <c r="Q41" s="99">
        <f t="shared" si="3"/>
        <v>0</v>
      </c>
      <c r="R41" s="129">
        <v>0</v>
      </c>
      <c r="S41" s="93">
        <v>0</v>
      </c>
      <c r="T41" s="93">
        <v>0</v>
      </c>
      <c r="U41" s="94">
        <f t="shared" si="4"/>
        <v>0</v>
      </c>
      <c r="V41" s="96">
        <v>0</v>
      </c>
      <c r="W41" s="102">
        <v>0</v>
      </c>
      <c r="X41" s="94">
        <f t="shared" si="5"/>
        <v>0</v>
      </c>
      <c r="Y41" s="92">
        <v>0</v>
      </c>
      <c r="Z41" s="102">
        <v>0</v>
      </c>
      <c r="AA41" s="92">
        <v>0</v>
      </c>
      <c r="AB41" s="102">
        <v>0</v>
      </c>
      <c r="AC41" s="94">
        <f t="shared" si="6"/>
        <v>0</v>
      </c>
      <c r="AD41" s="128">
        <v>0</v>
      </c>
      <c r="AE41" s="93">
        <v>0</v>
      </c>
      <c r="AF41" s="97">
        <v>0</v>
      </c>
      <c r="AG41" s="98">
        <v>0</v>
      </c>
      <c r="AH41" s="97">
        <v>0</v>
      </c>
      <c r="AI41" s="130">
        <f>SUM(AD41:AH41)</f>
        <v>0</v>
      </c>
      <c r="AJ41" s="91">
        <f aca="true" t="shared" si="7" ref="AJ41:AJ48">F41+I41+X41+U41+Q41+AI41+AC41</f>
        <v>0</v>
      </c>
      <c r="AK41" s="1"/>
    </row>
    <row r="42" spans="2:37" ht="22.5" customHeight="1">
      <c r="B42" s="119"/>
      <c r="C42" s="249" t="s">
        <v>160</v>
      </c>
      <c r="D42" s="131" t="s">
        <v>161</v>
      </c>
      <c r="E42" s="132" t="s">
        <v>162</v>
      </c>
      <c r="F42" s="133">
        <v>0</v>
      </c>
      <c r="G42" s="134"/>
      <c r="H42" s="135">
        <v>0</v>
      </c>
      <c r="I42" s="136">
        <f aca="true" t="shared" si="8" ref="I42:I52">SUM(G42:H42)</f>
        <v>0</v>
      </c>
      <c r="J42" s="137">
        <v>0</v>
      </c>
      <c r="K42" s="138">
        <v>0</v>
      </c>
      <c r="L42" s="135">
        <v>0</v>
      </c>
      <c r="M42" s="135">
        <v>0</v>
      </c>
      <c r="N42" s="135">
        <v>0</v>
      </c>
      <c r="O42" s="139">
        <v>0</v>
      </c>
      <c r="P42" s="140">
        <v>0</v>
      </c>
      <c r="Q42" s="141">
        <f t="shared" si="3"/>
        <v>0</v>
      </c>
      <c r="R42" s="134">
        <v>0</v>
      </c>
      <c r="S42" s="135">
        <v>0</v>
      </c>
      <c r="T42" s="135">
        <v>0</v>
      </c>
      <c r="U42" s="136">
        <f t="shared" si="4"/>
        <v>0</v>
      </c>
      <c r="V42" s="138">
        <v>0</v>
      </c>
      <c r="W42" s="142">
        <v>0</v>
      </c>
      <c r="X42" s="136">
        <f t="shared" si="5"/>
        <v>0</v>
      </c>
      <c r="Y42" s="134">
        <v>0</v>
      </c>
      <c r="Z42" s="142">
        <v>0</v>
      </c>
      <c r="AA42" s="134">
        <v>0</v>
      </c>
      <c r="AB42" s="142">
        <v>0</v>
      </c>
      <c r="AC42" s="136">
        <f t="shared" si="6"/>
        <v>0</v>
      </c>
      <c r="AD42" s="138">
        <v>0</v>
      </c>
      <c r="AE42" s="135">
        <v>0</v>
      </c>
      <c r="AF42" s="139">
        <v>0</v>
      </c>
      <c r="AG42" s="140">
        <v>0</v>
      </c>
      <c r="AH42" s="139">
        <v>0</v>
      </c>
      <c r="AI42" s="143">
        <f aca="true" t="shared" si="9" ref="AI42:AI52">SUM(AD42:AH42)</f>
        <v>0</v>
      </c>
      <c r="AJ42" s="133">
        <f t="shared" si="7"/>
        <v>0</v>
      </c>
      <c r="AK42" s="1"/>
    </row>
    <row r="43" spans="2:37" ht="22.5" customHeight="1">
      <c r="B43" s="144" t="s">
        <v>163</v>
      </c>
      <c r="C43" s="250"/>
      <c r="D43" s="145" t="s">
        <v>164</v>
      </c>
      <c r="E43" s="146" t="s">
        <v>165</v>
      </c>
      <c r="F43" s="76">
        <v>0</v>
      </c>
      <c r="G43" s="77">
        <v>2</v>
      </c>
      <c r="H43" s="78">
        <v>0</v>
      </c>
      <c r="I43" s="79">
        <f t="shared" si="8"/>
        <v>2</v>
      </c>
      <c r="J43" s="80">
        <v>3</v>
      </c>
      <c r="K43" s="81">
        <v>0</v>
      </c>
      <c r="L43" s="78">
        <v>1</v>
      </c>
      <c r="M43" s="78">
        <v>4</v>
      </c>
      <c r="N43" s="78">
        <v>1</v>
      </c>
      <c r="O43" s="82">
        <v>2</v>
      </c>
      <c r="P43" s="83"/>
      <c r="Q43" s="84">
        <f t="shared" si="3"/>
        <v>11</v>
      </c>
      <c r="R43" s="77">
        <v>3</v>
      </c>
      <c r="S43" s="78">
        <v>1</v>
      </c>
      <c r="T43" s="78">
        <v>0</v>
      </c>
      <c r="U43" s="79">
        <f t="shared" si="4"/>
        <v>4</v>
      </c>
      <c r="V43" s="81">
        <v>1</v>
      </c>
      <c r="W43" s="87">
        <v>0</v>
      </c>
      <c r="X43" s="79">
        <f t="shared" si="5"/>
        <v>1</v>
      </c>
      <c r="Y43" s="77">
        <v>3</v>
      </c>
      <c r="Z43" s="87">
        <v>1</v>
      </c>
      <c r="AA43" s="77">
        <v>2</v>
      </c>
      <c r="AB43" s="87">
        <v>2</v>
      </c>
      <c r="AC43" s="79">
        <f t="shared" si="6"/>
        <v>8</v>
      </c>
      <c r="AD43" s="81">
        <v>4</v>
      </c>
      <c r="AE43" s="78">
        <v>1</v>
      </c>
      <c r="AF43" s="82">
        <v>3</v>
      </c>
      <c r="AG43" s="83"/>
      <c r="AH43" s="82">
        <v>1</v>
      </c>
      <c r="AI43" s="124">
        <f t="shared" si="9"/>
        <v>9</v>
      </c>
      <c r="AJ43" s="76">
        <f t="shared" si="7"/>
        <v>35</v>
      </c>
      <c r="AK43" s="1"/>
    </row>
    <row r="44" spans="2:37" ht="22.5" customHeight="1">
      <c r="B44" s="58"/>
      <c r="C44" s="250"/>
      <c r="D44" s="145" t="s">
        <v>166</v>
      </c>
      <c r="E44" s="147" t="s">
        <v>167</v>
      </c>
      <c r="F44" s="91">
        <v>0</v>
      </c>
      <c r="G44" s="92">
        <v>20</v>
      </c>
      <c r="H44" s="93">
        <v>1</v>
      </c>
      <c r="I44" s="94">
        <f t="shared" si="8"/>
        <v>21</v>
      </c>
      <c r="J44" s="95">
        <v>24</v>
      </c>
      <c r="K44" s="96">
        <v>6</v>
      </c>
      <c r="L44" s="93">
        <v>3</v>
      </c>
      <c r="M44" s="93">
        <v>26</v>
      </c>
      <c r="N44" s="93">
        <v>0</v>
      </c>
      <c r="O44" s="97">
        <v>9</v>
      </c>
      <c r="P44" s="98">
        <v>1</v>
      </c>
      <c r="Q44" s="99">
        <f t="shared" si="3"/>
        <v>69</v>
      </c>
      <c r="R44" s="92">
        <v>14</v>
      </c>
      <c r="S44" s="93">
        <v>4</v>
      </c>
      <c r="T44" s="93">
        <v>0</v>
      </c>
      <c r="U44" s="94">
        <f t="shared" si="4"/>
        <v>18</v>
      </c>
      <c r="V44" s="96">
        <v>6</v>
      </c>
      <c r="W44" s="102">
        <v>2</v>
      </c>
      <c r="X44" s="94">
        <f t="shared" si="5"/>
        <v>8</v>
      </c>
      <c r="Y44" s="92">
        <v>15</v>
      </c>
      <c r="Z44" s="102">
        <v>5</v>
      </c>
      <c r="AA44" s="92">
        <v>7</v>
      </c>
      <c r="AB44" s="102"/>
      <c r="AC44" s="94">
        <f t="shared" si="6"/>
        <v>27</v>
      </c>
      <c r="AD44" s="96">
        <v>26</v>
      </c>
      <c r="AE44" s="93">
        <v>5</v>
      </c>
      <c r="AF44" s="97">
        <v>25</v>
      </c>
      <c r="AG44" s="98">
        <v>5</v>
      </c>
      <c r="AH44" s="97">
        <v>2</v>
      </c>
      <c r="AI44" s="130">
        <f t="shared" si="9"/>
        <v>63</v>
      </c>
      <c r="AJ44" s="91">
        <f t="shared" si="7"/>
        <v>206</v>
      </c>
      <c r="AK44" s="1"/>
    </row>
    <row r="45" spans="2:37" ht="22.5" customHeight="1">
      <c r="B45" s="148" t="s">
        <v>168</v>
      </c>
      <c r="C45" s="250"/>
      <c r="D45" s="149" t="s">
        <v>169</v>
      </c>
      <c r="E45" s="150" t="s">
        <v>170</v>
      </c>
      <c r="F45" s="105">
        <v>0</v>
      </c>
      <c r="G45" s="106">
        <v>1</v>
      </c>
      <c r="H45" s="107">
        <v>0</v>
      </c>
      <c r="I45" s="108">
        <f t="shared" si="8"/>
        <v>1</v>
      </c>
      <c r="J45" s="109">
        <v>1</v>
      </c>
      <c r="K45" s="110">
        <v>0</v>
      </c>
      <c r="L45" s="107">
        <v>0</v>
      </c>
      <c r="M45" s="107">
        <v>1</v>
      </c>
      <c r="N45" s="107">
        <v>0</v>
      </c>
      <c r="O45" s="111">
        <v>1</v>
      </c>
      <c r="P45" s="112">
        <v>0</v>
      </c>
      <c r="Q45" s="113">
        <f t="shared" si="3"/>
        <v>3</v>
      </c>
      <c r="R45" s="106">
        <v>1</v>
      </c>
      <c r="S45" s="107">
        <v>0</v>
      </c>
      <c r="T45" s="107">
        <v>1</v>
      </c>
      <c r="U45" s="108">
        <f t="shared" si="4"/>
        <v>2</v>
      </c>
      <c r="V45" s="110">
        <v>1</v>
      </c>
      <c r="W45" s="116">
        <v>0</v>
      </c>
      <c r="X45" s="108">
        <f t="shared" si="5"/>
        <v>1</v>
      </c>
      <c r="Y45" s="106">
        <v>2</v>
      </c>
      <c r="Z45" s="116">
        <v>0</v>
      </c>
      <c r="AA45" s="106">
        <v>1</v>
      </c>
      <c r="AB45" s="116">
        <v>0</v>
      </c>
      <c r="AC45" s="108">
        <f t="shared" si="6"/>
        <v>3</v>
      </c>
      <c r="AD45" s="110">
        <v>1</v>
      </c>
      <c r="AE45" s="107">
        <v>0</v>
      </c>
      <c r="AF45" s="111">
        <v>1</v>
      </c>
      <c r="AG45" s="112">
        <v>0</v>
      </c>
      <c r="AH45" s="111">
        <v>0</v>
      </c>
      <c r="AI45" s="151">
        <f t="shared" si="9"/>
        <v>2</v>
      </c>
      <c r="AJ45" s="105">
        <f t="shared" si="7"/>
        <v>12</v>
      </c>
      <c r="AK45" s="1"/>
    </row>
    <row r="46" spans="2:37" ht="22.5" customHeight="1">
      <c r="B46" s="148"/>
      <c r="C46" s="250"/>
      <c r="D46" s="149" t="s">
        <v>171</v>
      </c>
      <c r="E46" s="152" t="s">
        <v>172</v>
      </c>
      <c r="F46" s="76">
        <v>0</v>
      </c>
      <c r="G46" s="77">
        <v>0</v>
      </c>
      <c r="H46" s="78">
        <v>0</v>
      </c>
      <c r="I46" s="79">
        <f t="shared" si="8"/>
        <v>0</v>
      </c>
      <c r="J46" s="80">
        <v>0</v>
      </c>
      <c r="K46" s="81">
        <v>0</v>
      </c>
      <c r="L46" s="78">
        <v>0</v>
      </c>
      <c r="M46" s="78">
        <v>0</v>
      </c>
      <c r="N46" s="78">
        <v>0</v>
      </c>
      <c r="O46" s="82">
        <v>0</v>
      </c>
      <c r="P46" s="83">
        <v>0</v>
      </c>
      <c r="Q46" s="84">
        <f t="shared" si="3"/>
        <v>0</v>
      </c>
      <c r="R46" s="77">
        <v>0</v>
      </c>
      <c r="S46" s="78">
        <v>0</v>
      </c>
      <c r="T46" s="78">
        <v>0</v>
      </c>
      <c r="U46" s="79">
        <f t="shared" si="4"/>
        <v>0</v>
      </c>
      <c r="V46" s="81">
        <v>0</v>
      </c>
      <c r="W46" s="87">
        <v>0</v>
      </c>
      <c r="X46" s="79">
        <f t="shared" si="5"/>
        <v>0</v>
      </c>
      <c r="Y46" s="77">
        <v>0</v>
      </c>
      <c r="Z46" s="87">
        <v>0</v>
      </c>
      <c r="AA46" s="77">
        <v>0</v>
      </c>
      <c r="AB46" s="87">
        <v>0</v>
      </c>
      <c r="AC46" s="79">
        <f t="shared" si="6"/>
        <v>0</v>
      </c>
      <c r="AD46" s="81">
        <v>0</v>
      </c>
      <c r="AE46" s="78">
        <v>0</v>
      </c>
      <c r="AF46" s="82">
        <v>0</v>
      </c>
      <c r="AG46" s="83">
        <v>0</v>
      </c>
      <c r="AH46" s="82">
        <v>0</v>
      </c>
      <c r="AI46" s="124">
        <f t="shared" si="9"/>
        <v>0</v>
      </c>
      <c r="AJ46" s="76">
        <f t="shared" si="7"/>
        <v>0</v>
      </c>
      <c r="AK46" s="1"/>
    </row>
    <row r="47" spans="2:37" ht="22.5" customHeight="1">
      <c r="B47" s="148"/>
      <c r="C47" s="250"/>
      <c r="D47" s="145" t="s">
        <v>173</v>
      </c>
      <c r="E47" s="146" t="s">
        <v>174</v>
      </c>
      <c r="F47" s="76">
        <v>0</v>
      </c>
      <c r="G47" s="77">
        <v>3</v>
      </c>
      <c r="H47" s="78">
        <v>0</v>
      </c>
      <c r="I47" s="79">
        <f t="shared" si="8"/>
        <v>3</v>
      </c>
      <c r="J47" s="80">
        <v>3</v>
      </c>
      <c r="K47" s="81">
        <v>0</v>
      </c>
      <c r="L47" s="78">
        <v>0</v>
      </c>
      <c r="M47" s="78">
        <v>1</v>
      </c>
      <c r="N47" s="78">
        <v>0</v>
      </c>
      <c r="O47" s="82">
        <v>3</v>
      </c>
      <c r="P47" s="83"/>
      <c r="Q47" s="84">
        <f t="shared" si="3"/>
        <v>7</v>
      </c>
      <c r="R47" s="77">
        <v>1</v>
      </c>
      <c r="S47" s="78">
        <v>1</v>
      </c>
      <c r="T47" s="78">
        <v>0</v>
      </c>
      <c r="U47" s="79">
        <f t="shared" si="4"/>
        <v>2</v>
      </c>
      <c r="V47" s="81">
        <v>1</v>
      </c>
      <c r="W47" s="87">
        <v>0</v>
      </c>
      <c r="X47" s="79">
        <f t="shared" si="5"/>
        <v>1</v>
      </c>
      <c r="Y47" s="77">
        <v>1</v>
      </c>
      <c r="Z47" s="87">
        <v>0</v>
      </c>
      <c r="AA47" s="77"/>
      <c r="AB47" s="87">
        <v>0</v>
      </c>
      <c r="AC47" s="79">
        <f t="shared" si="6"/>
        <v>1</v>
      </c>
      <c r="AD47" s="81">
        <v>5</v>
      </c>
      <c r="AE47" s="78">
        <v>0</v>
      </c>
      <c r="AF47" s="82">
        <v>2</v>
      </c>
      <c r="AG47" s="83">
        <v>0</v>
      </c>
      <c r="AH47" s="82">
        <v>0</v>
      </c>
      <c r="AI47" s="124">
        <f t="shared" si="9"/>
        <v>7</v>
      </c>
      <c r="AJ47" s="76">
        <f t="shared" si="7"/>
        <v>21</v>
      </c>
      <c r="AK47" s="1"/>
    </row>
    <row r="48" spans="2:37" ht="22.5" customHeight="1">
      <c r="B48" s="148"/>
      <c r="C48" s="250"/>
      <c r="D48" s="153" t="s">
        <v>175</v>
      </c>
      <c r="E48" s="147" t="s">
        <v>176</v>
      </c>
      <c r="F48" s="91">
        <v>0</v>
      </c>
      <c r="G48" s="92">
        <v>5</v>
      </c>
      <c r="H48" s="93">
        <v>0</v>
      </c>
      <c r="I48" s="94">
        <f t="shared" si="8"/>
        <v>5</v>
      </c>
      <c r="J48" s="95">
        <v>5</v>
      </c>
      <c r="K48" s="96">
        <v>0</v>
      </c>
      <c r="L48" s="93">
        <v>2</v>
      </c>
      <c r="M48" s="93">
        <v>18</v>
      </c>
      <c r="N48" s="93">
        <v>1</v>
      </c>
      <c r="O48" s="97">
        <v>5</v>
      </c>
      <c r="P48" s="98"/>
      <c r="Q48" s="99">
        <f t="shared" si="3"/>
        <v>31</v>
      </c>
      <c r="R48" s="92">
        <v>1</v>
      </c>
      <c r="S48" s="93">
        <v>1</v>
      </c>
      <c r="T48" s="93">
        <v>1</v>
      </c>
      <c r="U48" s="94">
        <f t="shared" si="4"/>
        <v>3</v>
      </c>
      <c r="V48" s="96">
        <v>1</v>
      </c>
      <c r="W48" s="102">
        <v>0</v>
      </c>
      <c r="X48" s="94">
        <f t="shared" si="5"/>
        <v>1</v>
      </c>
      <c r="Y48" s="92">
        <v>1</v>
      </c>
      <c r="Z48" s="102">
        <v>0</v>
      </c>
      <c r="AA48" s="92">
        <v>1</v>
      </c>
      <c r="AB48" s="102">
        <v>0</v>
      </c>
      <c r="AC48" s="94">
        <f t="shared" si="6"/>
        <v>2</v>
      </c>
      <c r="AD48" s="96">
        <v>7</v>
      </c>
      <c r="AE48" s="93">
        <v>0</v>
      </c>
      <c r="AF48" s="97">
        <v>8</v>
      </c>
      <c r="AG48" s="98">
        <v>0</v>
      </c>
      <c r="AH48" s="97">
        <v>1</v>
      </c>
      <c r="AI48" s="130">
        <f t="shared" si="9"/>
        <v>16</v>
      </c>
      <c r="AJ48" s="91">
        <f t="shared" si="7"/>
        <v>58</v>
      </c>
      <c r="AK48" s="1"/>
    </row>
    <row r="49" spans="2:37" ht="22.5" customHeight="1">
      <c r="B49" s="58"/>
      <c r="C49" s="251"/>
      <c r="D49" s="154" t="s">
        <v>177</v>
      </c>
      <c r="E49" s="155" t="s">
        <v>178</v>
      </c>
      <c r="F49" s="156">
        <f>SUM(F42:F48)</f>
        <v>0</v>
      </c>
      <c r="G49" s="157">
        <f aca="true" t="shared" si="10" ref="G49:AH49">SUM(G42:G48)</f>
        <v>31</v>
      </c>
      <c r="H49" s="158">
        <f t="shared" si="10"/>
        <v>1</v>
      </c>
      <c r="I49" s="159">
        <f t="shared" si="8"/>
        <v>32</v>
      </c>
      <c r="J49" s="160">
        <f t="shared" si="10"/>
        <v>36</v>
      </c>
      <c r="K49" s="161">
        <f t="shared" si="10"/>
        <v>6</v>
      </c>
      <c r="L49" s="158">
        <f t="shared" si="10"/>
        <v>6</v>
      </c>
      <c r="M49" s="158">
        <f t="shared" si="10"/>
        <v>50</v>
      </c>
      <c r="N49" s="158">
        <f t="shared" si="10"/>
        <v>2</v>
      </c>
      <c r="O49" s="162">
        <f t="shared" si="10"/>
        <v>20</v>
      </c>
      <c r="P49" s="163">
        <f t="shared" si="10"/>
        <v>1</v>
      </c>
      <c r="Q49" s="164">
        <f t="shared" si="3"/>
        <v>121</v>
      </c>
      <c r="R49" s="157">
        <f t="shared" si="10"/>
        <v>20</v>
      </c>
      <c r="S49" s="158">
        <f t="shared" si="10"/>
        <v>7</v>
      </c>
      <c r="T49" s="158">
        <f t="shared" si="10"/>
        <v>2</v>
      </c>
      <c r="U49" s="159">
        <f t="shared" si="4"/>
        <v>29</v>
      </c>
      <c r="V49" s="161">
        <f t="shared" si="10"/>
        <v>10</v>
      </c>
      <c r="W49" s="165">
        <f t="shared" si="10"/>
        <v>2</v>
      </c>
      <c r="X49" s="159">
        <f t="shared" si="5"/>
        <v>12</v>
      </c>
      <c r="Y49" s="157">
        <f t="shared" si="10"/>
        <v>22</v>
      </c>
      <c r="Z49" s="165">
        <f t="shared" si="10"/>
        <v>6</v>
      </c>
      <c r="AA49" s="157">
        <f>SUM(AA42:AA48)</f>
        <v>11</v>
      </c>
      <c r="AB49" s="165">
        <f>SUM(AB42:AB48)</f>
        <v>2</v>
      </c>
      <c r="AC49" s="159">
        <f t="shared" si="6"/>
        <v>41</v>
      </c>
      <c r="AD49" s="161">
        <f t="shared" si="10"/>
        <v>43</v>
      </c>
      <c r="AE49" s="158">
        <f t="shared" si="10"/>
        <v>6</v>
      </c>
      <c r="AF49" s="162">
        <f t="shared" si="10"/>
        <v>39</v>
      </c>
      <c r="AG49" s="163">
        <f t="shared" si="10"/>
        <v>5</v>
      </c>
      <c r="AH49" s="162">
        <f t="shared" si="10"/>
        <v>4</v>
      </c>
      <c r="AI49" s="166">
        <f t="shared" si="9"/>
        <v>97</v>
      </c>
      <c r="AJ49" s="156">
        <f>SUM(AJ42:AJ48)</f>
        <v>332</v>
      </c>
      <c r="AK49" s="1"/>
    </row>
    <row r="50" spans="2:37" ht="22.5" customHeight="1">
      <c r="B50" s="167" t="s">
        <v>87</v>
      </c>
      <c r="C50" s="168" t="s">
        <v>168</v>
      </c>
      <c r="D50" s="169" t="s">
        <v>6</v>
      </c>
      <c r="E50" s="60"/>
      <c r="F50" s="61">
        <v>0</v>
      </c>
      <c r="G50" s="62">
        <v>31</v>
      </c>
      <c r="H50" s="63">
        <v>1</v>
      </c>
      <c r="I50" s="64">
        <f t="shared" si="8"/>
        <v>32</v>
      </c>
      <c r="J50" s="65">
        <v>36</v>
      </c>
      <c r="K50" s="66">
        <v>6</v>
      </c>
      <c r="L50" s="63">
        <v>6</v>
      </c>
      <c r="M50" s="63">
        <v>50</v>
      </c>
      <c r="N50" s="67">
        <v>2</v>
      </c>
      <c r="O50" s="67">
        <v>23</v>
      </c>
      <c r="P50" s="68">
        <v>1</v>
      </c>
      <c r="Q50" s="69">
        <f t="shared" si="3"/>
        <v>124</v>
      </c>
      <c r="R50" s="70">
        <v>20</v>
      </c>
      <c r="S50" s="63">
        <v>7</v>
      </c>
      <c r="T50" s="63">
        <v>2</v>
      </c>
      <c r="U50" s="64">
        <f t="shared" si="4"/>
        <v>29</v>
      </c>
      <c r="V50" s="71">
        <v>10</v>
      </c>
      <c r="W50" s="72">
        <v>2</v>
      </c>
      <c r="X50" s="64">
        <f t="shared" si="5"/>
        <v>12</v>
      </c>
      <c r="Y50" s="62">
        <v>22</v>
      </c>
      <c r="Z50" s="72">
        <v>6</v>
      </c>
      <c r="AA50" s="62">
        <v>11</v>
      </c>
      <c r="AB50" s="72">
        <v>3</v>
      </c>
      <c r="AC50" s="64">
        <f t="shared" si="6"/>
        <v>42</v>
      </c>
      <c r="AD50" s="66">
        <v>43</v>
      </c>
      <c r="AE50" s="63">
        <v>6</v>
      </c>
      <c r="AF50" s="67">
        <v>39</v>
      </c>
      <c r="AG50" s="68">
        <v>5</v>
      </c>
      <c r="AH50" s="67">
        <v>4</v>
      </c>
      <c r="AI50" s="170">
        <f t="shared" si="9"/>
        <v>97</v>
      </c>
      <c r="AJ50" s="61">
        <f>F50+I50+X50+U50+Q50+AI50+AC50</f>
        <v>336</v>
      </c>
      <c r="AK50" s="1"/>
    </row>
    <row r="51" spans="2:37" ht="22.5" customHeight="1">
      <c r="B51" s="148"/>
      <c r="C51" s="88" t="s">
        <v>87</v>
      </c>
      <c r="D51" s="171" t="s">
        <v>7</v>
      </c>
      <c r="E51" s="60"/>
      <c r="F51" s="61">
        <v>0</v>
      </c>
      <c r="G51" s="62">
        <v>0</v>
      </c>
      <c r="H51" s="63">
        <v>0</v>
      </c>
      <c r="I51" s="64">
        <f t="shared" si="8"/>
        <v>0</v>
      </c>
      <c r="J51" s="65">
        <v>0</v>
      </c>
      <c r="K51" s="66">
        <v>0</v>
      </c>
      <c r="L51" s="63">
        <v>0</v>
      </c>
      <c r="M51" s="63">
        <v>0</v>
      </c>
      <c r="N51" s="67">
        <v>0</v>
      </c>
      <c r="O51" s="67">
        <v>0</v>
      </c>
      <c r="P51" s="68">
        <v>0</v>
      </c>
      <c r="Q51" s="69">
        <f t="shared" si="3"/>
        <v>0</v>
      </c>
      <c r="R51" s="70">
        <v>0</v>
      </c>
      <c r="S51" s="63">
        <v>0</v>
      </c>
      <c r="T51" s="63">
        <v>0</v>
      </c>
      <c r="U51" s="64">
        <f t="shared" si="4"/>
        <v>0</v>
      </c>
      <c r="V51" s="71">
        <v>0</v>
      </c>
      <c r="W51" s="72">
        <v>0</v>
      </c>
      <c r="X51" s="64">
        <f t="shared" si="5"/>
        <v>0</v>
      </c>
      <c r="Y51" s="62">
        <v>0</v>
      </c>
      <c r="Z51" s="72">
        <v>0</v>
      </c>
      <c r="AA51" s="62">
        <v>0</v>
      </c>
      <c r="AB51" s="72">
        <v>0</v>
      </c>
      <c r="AC51" s="64">
        <f t="shared" si="6"/>
        <v>0</v>
      </c>
      <c r="AD51" s="66">
        <v>0</v>
      </c>
      <c r="AE51" s="63">
        <v>0</v>
      </c>
      <c r="AF51" s="67">
        <v>0</v>
      </c>
      <c r="AG51" s="68">
        <v>0</v>
      </c>
      <c r="AH51" s="67">
        <v>0</v>
      </c>
      <c r="AI51" s="170">
        <f t="shared" si="9"/>
        <v>0</v>
      </c>
      <c r="AJ51" s="61">
        <f>F51+I51+X51+U51+Q51+AI51+AC51</f>
        <v>0</v>
      </c>
      <c r="AK51" s="1"/>
    </row>
    <row r="52" spans="2:37" ht="22.5" customHeight="1" thickBot="1">
      <c r="B52" s="172"/>
      <c r="C52" s="173" t="s">
        <v>179</v>
      </c>
      <c r="D52" s="174"/>
      <c r="E52" s="175" t="s">
        <v>8</v>
      </c>
      <c r="F52" s="176">
        <f>SUM(F50:F51)</f>
        <v>0</v>
      </c>
      <c r="G52" s="177">
        <f aca="true" t="shared" si="11" ref="G52:AJ52">SUM(G50:G51)</f>
        <v>31</v>
      </c>
      <c r="H52" s="178">
        <f t="shared" si="11"/>
        <v>1</v>
      </c>
      <c r="I52" s="179">
        <f t="shared" si="8"/>
        <v>32</v>
      </c>
      <c r="J52" s="180">
        <f t="shared" si="11"/>
        <v>36</v>
      </c>
      <c r="K52" s="181">
        <f t="shared" si="11"/>
        <v>6</v>
      </c>
      <c r="L52" s="178">
        <f t="shared" si="11"/>
        <v>6</v>
      </c>
      <c r="M52" s="178">
        <f t="shared" si="11"/>
        <v>50</v>
      </c>
      <c r="N52" s="182">
        <f t="shared" si="11"/>
        <v>2</v>
      </c>
      <c r="O52" s="182">
        <f t="shared" si="11"/>
        <v>23</v>
      </c>
      <c r="P52" s="183">
        <f t="shared" si="11"/>
        <v>1</v>
      </c>
      <c r="Q52" s="184">
        <f t="shared" si="3"/>
        <v>124</v>
      </c>
      <c r="R52" s="185">
        <f t="shared" si="11"/>
        <v>20</v>
      </c>
      <c r="S52" s="178">
        <f t="shared" si="11"/>
        <v>7</v>
      </c>
      <c r="T52" s="178">
        <f t="shared" si="11"/>
        <v>2</v>
      </c>
      <c r="U52" s="179">
        <f t="shared" si="4"/>
        <v>29</v>
      </c>
      <c r="V52" s="186">
        <f t="shared" si="11"/>
        <v>10</v>
      </c>
      <c r="W52" s="187">
        <f t="shared" si="11"/>
        <v>2</v>
      </c>
      <c r="X52" s="179">
        <f t="shared" si="5"/>
        <v>12</v>
      </c>
      <c r="Y52" s="177">
        <f t="shared" si="11"/>
        <v>22</v>
      </c>
      <c r="Z52" s="187">
        <f t="shared" si="11"/>
        <v>6</v>
      </c>
      <c r="AA52" s="177">
        <f>SUM(AA50:AA51)</f>
        <v>11</v>
      </c>
      <c r="AB52" s="187">
        <f>SUM(AB50:AB51)</f>
        <v>3</v>
      </c>
      <c r="AC52" s="179">
        <f t="shared" si="6"/>
        <v>42</v>
      </c>
      <c r="AD52" s="181">
        <f t="shared" si="11"/>
        <v>43</v>
      </c>
      <c r="AE52" s="178">
        <f t="shared" si="11"/>
        <v>6</v>
      </c>
      <c r="AF52" s="182">
        <f t="shared" si="11"/>
        <v>39</v>
      </c>
      <c r="AG52" s="183">
        <f t="shared" si="11"/>
        <v>5</v>
      </c>
      <c r="AH52" s="182">
        <f t="shared" si="11"/>
        <v>4</v>
      </c>
      <c r="AI52" s="188">
        <f t="shared" si="9"/>
        <v>97</v>
      </c>
      <c r="AJ52" s="176">
        <f t="shared" si="11"/>
        <v>336</v>
      </c>
      <c r="AK52" s="1"/>
    </row>
  </sheetData>
  <sheetProtection/>
  <mergeCells count="36">
    <mergeCell ref="J10:L10"/>
    <mergeCell ref="M10:N10"/>
    <mergeCell ref="AF10:AG10"/>
    <mergeCell ref="D31:D32"/>
    <mergeCell ref="G10:H10"/>
    <mergeCell ref="D33:D34"/>
    <mergeCell ref="Y5:AC9"/>
    <mergeCell ref="I10:I11"/>
    <mergeCell ref="D27:D28"/>
    <mergeCell ref="D29:D30"/>
    <mergeCell ref="U10:U11"/>
    <mergeCell ref="R10:T10"/>
    <mergeCell ref="AC10:AC11"/>
    <mergeCell ref="Y10:Z10"/>
    <mergeCell ref="F5:F9"/>
    <mergeCell ref="AA10:AB10"/>
    <mergeCell ref="AD5:AI9"/>
    <mergeCell ref="G5:I9"/>
    <mergeCell ref="R5:U9"/>
    <mergeCell ref="J5:Q9"/>
    <mergeCell ref="V5:X9"/>
    <mergeCell ref="AI10:AI11"/>
    <mergeCell ref="O10:P10"/>
    <mergeCell ref="Q10:Q11"/>
    <mergeCell ref="AD10:AE10"/>
    <mergeCell ref="V10:W10"/>
    <mergeCell ref="C42:C49"/>
    <mergeCell ref="X10:X11"/>
    <mergeCell ref="C21:C22"/>
    <mergeCell ref="C23:C38"/>
    <mergeCell ref="D23:D24"/>
    <mergeCell ref="D25:D26"/>
    <mergeCell ref="D35:D36"/>
    <mergeCell ref="D37:D38"/>
    <mergeCell ref="C39:D39"/>
    <mergeCell ref="C40:D41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4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65"/>
  <sheetViews>
    <sheetView showGridLines="0" showZeros="0" tabSelected="1" view="pageBreakPreview" zoomScale="70" zoomScaleNormal="75" zoomScaleSheetLayoutView="70" zoomScalePageLayoutView="0" workbookViewId="0" topLeftCell="A1">
      <pane xSplit="7" ySplit="10" topLeftCell="H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1" width="12.66015625" style="0" customWidth="1"/>
    <col min="32" max="32" width="14.16015625" style="0" customWidth="1"/>
    <col min="33" max="33" width="1.66015625" style="0" customWidth="1"/>
    <col min="34" max="34" width="2.66015625" style="0" customWidth="1"/>
  </cols>
  <sheetData>
    <row r="1" spans="2:32" ht="21.75" customHeight="1">
      <c r="B1" s="197" t="s">
        <v>130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</row>
    <row r="2" spans="2:32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2:32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194" t="s">
        <v>102</v>
      </c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39" t="s">
        <v>102</v>
      </c>
    </row>
    <row r="4" spans="2:33" ht="18" customHeight="1" thickBot="1">
      <c r="B4" s="9"/>
      <c r="C4" s="16"/>
      <c r="D4" s="16"/>
      <c r="E4" s="16"/>
      <c r="F4" s="16"/>
      <c r="G4" s="16"/>
      <c r="H4" s="372" t="s">
        <v>119</v>
      </c>
      <c r="I4" s="350" t="s">
        <v>125</v>
      </c>
      <c r="J4" s="351"/>
      <c r="K4" s="332" t="s">
        <v>114</v>
      </c>
      <c r="L4" s="333"/>
      <c r="M4" s="333"/>
      <c r="N4" s="333"/>
      <c r="O4" s="333"/>
      <c r="P4" s="333"/>
      <c r="Q4" s="334"/>
      <c r="R4" s="332" t="s">
        <v>100</v>
      </c>
      <c r="S4" s="342"/>
      <c r="T4" s="343"/>
      <c r="U4" s="326" t="s">
        <v>103</v>
      </c>
      <c r="V4" s="327"/>
      <c r="W4" s="317" t="s">
        <v>105</v>
      </c>
      <c r="X4" s="318"/>
      <c r="Y4" s="318"/>
      <c r="Z4" s="319"/>
      <c r="AA4" s="358" t="s">
        <v>104</v>
      </c>
      <c r="AB4" s="333"/>
      <c r="AC4" s="333"/>
      <c r="AD4" s="333"/>
      <c r="AE4" s="334"/>
      <c r="AF4" s="371" t="s">
        <v>4</v>
      </c>
      <c r="AG4" s="1"/>
    </row>
    <row r="5" spans="2:33" ht="18" customHeight="1" thickBot="1">
      <c r="B5" s="9"/>
      <c r="C5" s="16"/>
      <c r="D5" s="16"/>
      <c r="E5" s="16" t="s">
        <v>10</v>
      </c>
      <c r="F5" s="16"/>
      <c r="G5" s="16"/>
      <c r="H5" s="373"/>
      <c r="I5" s="352"/>
      <c r="J5" s="353"/>
      <c r="K5" s="335"/>
      <c r="L5" s="336"/>
      <c r="M5" s="336"/>
      <c r="N5" s="336"/>
      <c r="O5" s="336"/>
      <c r="P5" s="337"/>
      <c r="Q5" s="338"/>
      <c r="R5" s="344"/>
      <c r="S5" s="345"/>
      <c r="T5" s="346"/>
      <c r="U5" s="328"/>
      <c r="V5" s="329"/>
      <c r="W5" s="320"/>
      <c r="X5" s="321"/>
      <c r="Y5" s="321"/>
      <c r="Z5" s="322"/>
      <c r="AA5" s="335"/>
      <c r="AB5" s="336"/>
      <c r="AC5" s="336"/>
      <c r="AD5" s="336"/>
      <c r="AE5" s="338"/>
      <c r="AF5" s="371"/>
      <c r="AG5" s="1"/>
    </row>
    <row r="6" spans="2:33" ht="18" customHeight="1" thickBot="1">
      <c r="B6" s="9"/>
      <c r="C6" s="16"/>
      <c r="D6" s="16"/>
      <c r="E6" s="16"/>
      <c r="F6" s="16"/>
      <c r="G6" s="16"/>
      <c r="H6" s="373"/>
      <c r="I6" s="352"/>
      <c r="J6" s="353"/>
      <c r="K6" s="335"/>
      <c r="L6" s="336"/>
      <c r="M6" s="336"/>
      <c r="N6" s="336"/>
      <c r="O6" s="336"/>
      <c r="P6" s="337"/>
      <c r="Q6" s="338"/>
      <c r="R6" s="344"/>
      <c r="S6" s="345"/>
      <c r="T6" s="346"/>
      <c r="U6" s="328"/>
      <c r="V6" s="329"/>
      <c r="W6" s="320"/>
      <c r="X6" s="321"/>
      <c r="Y6" s="321"/>
      <c r="Z6" s="322"/>
      <c r="AA6" s="335"/>
      <c r="AB6" s="336"/>
      <c r="AC6" s="336"/>
      <c r="AD6" s="336"/>
      <c r="AE6" s="338"/>
      <c r="AF6" s="371"/>
      <c r="AG6" s="1"/>
    </row>
    <row r="7" spans="2:33" ht="18" customHeight="1" thickBot="1">
      <c r="B7" s="9"/>
      <c r="C7" s="16" t="s">
        <v>11</v>
      </c>
      <c r="D7" s="16"/>
      <c r="E7" s="16"/>
      <c r="F7" s="16"/>
      <c r="G7" s="16"/>
      <c r="H7" s="373"/>
      <c r="I7" s="352"/>
      <c r="J7" s="353"/>
      <c r="K7" s="335"/>
      <c r="L7" s="336"/>
      <c r="M7" s="336"/>
      <c r="N7" s="336"/>
      <c r="O7" s="336"/>
      <c r="P7" s="337"/>
      <c r="Q7" s="338"/>
      <c r="R7" s="344"/>
      <c r="S7" s="345"/>
      <c r="T7" s="346"/>
      <c r="U7" s="328"/>
      <c r="V7" s="329"/>
      <c r="W7" s="320"/>
      <c r="X7" s="321"/>
      <c r="Y7" s="321"/>
      <c r="Z7" s="322"/>
      <c r="AA7" s="335"/>
      <c r="AB7" s="336"/>
      <c r="AC7" s="336"/>
      <c r="AD7" s="336"/>
      <c r="AE7" s="338"/>
      <c r="AF7" s="371"/>
      <c r="AG7" s="1"/>
    </row>
    <row r="8" spans="2:33" ht="18" customHeight="1" thickBot="1">
      <c r="B8" s="11"/>
      <c r="C8" s="12"/>
      <c r="D8" s="12"/>
      <c r="E8" s="12"/>
      <c r="F8" s="12"/>
      <c r="G8" s="12"/>
      <c r="H8" s="374"/>
      <c r="I8" s="354"/>
      <c r="J8" s="355"/>
      <c r="K8" s="339"/>
      <c r="L8" s="340"/>
      <c r="M8" s="340"/>
      <c r="N8" s="340"/>
      <c r="O8" s="340"/>
      <c r="P8" s="340"/>
      <c r="Q8" s="341"/>
      <c r="R8" s="347"/>
      <c r="S8" s="348"/>
      <c r="T8" s="349"/>
      <c r="U8" s="330"/>
      <c r="V8" s="331"/>
      <c r="W8" s="323"/>
      <c r="X8" s="324"/>
      <c r="Y8" s="324"/>
      <c r="Z8" s="325"/>
      <c r="AA8" s="339"/>
      <c r="AB8" s="340"/>
      <c r="AC8" s="340"/>
      <c r="AD8" s="340"/>
      <c r="AE8" s="341"/>
      <c r="AF8" s="371"/>
      <c r="AG8" s="1"/>
    </row>
    <row r="9" spans="2:33" ht="24.75" customHeight="1">
      <c r="B9" s="276" t="s">
        <v>180</v>
      </c>
      <c r="C9" s="272"/>
      <c r="D9" s="272"/>
      <c r="E9" s="272"/>
      <c r="F9" s="272"/>
      <c r="G9" s="277"/>
      <c r="H9" s="189" t="s">
        <v>131</v>
      </c>
      <c r="I9" s="315" t="s">
        <v>121</v>
      </c>
      <c r="J9" s="316"/>
      <c r="K9" s="359" t="s">
        <v>138</v>
      </c>
      <c r="L9" s="363"/>
      <c r="M9" s="360"/>
      <c r="N9" s="356" t="s">
        <v>139</v>
      </c>
      <c r="O9" s="378"/>
      <c r="P9" s="356" t="s">
        <v>140</v>
      </c>
      <c r="Q9" s="357"/>
      <c r="R9" s="315" t="s">
        <v>123</v>
      </c>
      <c r="S9" s="377"/>
      <c r="T9" s="316"/>
      <c r="U9" s="315" t="s">
        <v>122</v>
      </c>
      <c r="V9" s="316"/>
      <c r="W9" s="315" t="s">
        <v>124</v>
      </c>
      <c r="X9" s="316"/>
      <c r="Y9" s="315" t="s">
        <v>188</v>
      </c>
      <c r="Z9" s="316"/>
      <c r="AA9" s="359" t="s">
        <v>141</v>
      </c>
      <c r="AB9" s="360"/>
      <c r="AC9" s="356" t="s">
        <v>142</v>
      </c>
      <c r="AD9" s="375"/>
      <c r="AE9" s="190" t="s">
        <v>127</v>
      </c>
      <c r="AF9" s="195"/>
      <c r="AG9" s="1"/>
    </row>
    <row r="10" spans="2:33" ht="24.75" customHeight="1">
      <c r="B10" s="364"/>
      <c r="C10" s="365"/>
      <c r="D10" s="365"/>
      <c r="E10" s="365"/>
      <c r="F10" s="365"/>
      <c r="G10" s="366"/>
      <c r="H10" s="193" t="s">
        <v>132</v>
      </c>
      <c r="I10" s="242" t="s">
        <v>106</v>
      </c>
      <c r="J10" s="243" t="s">
        <v>101</v>
      </c>
      <c r="K10" s="244" t="s">
        <v>106</v>
      </c>
      <c r="L10" s="243" t="s">
        <v>101</v>
      </c>
      <c r="M10" s="245" t="s">
        <v>120</v>
      </c>
      <c r="N10" s="242" t="s">
        <v>106</v>
      </c>
      <c r="O10" s="243" t="s">
        <v>101</v>
      </c>
      <c r="P10" s="242" t="s">
        <v>106</v>
      </c>
      <c r="Q10" s="246" t="s">
        <v>101</v>
      </c>
      <c r="R10" s="244" t="s">
        <v>106</v>
      </c>
      <c r="S10" s="243" t="s">
        <v>101</v>
      </c>
      <c r="T10" s="247" t="s">
        <v>120</v>
      </c>
      <c r="U10" s="244" t="s">
        <v>106</v>
      </c>
      <c r="V10" s="246" t="s">
        <v>101</v>
      </c>
      <c r="W10" s="248" t="s">
        <v>106</v>
      </c>
      <c r="X10" s="246" t="s">
        <v>101</v>
      </c>
      <c r="Y10" s="248" t="s">
        <v>106</v>
      </c>
      <c r="Z10" s="246" t="s">
        <v>101</v>
      </c>
      <c r="AA10" s="244" t="s">
        <v>106</v>
      </c>
      <c r="AB10" s="243" t="s">
        <v>101</v>
      </c>
      <c r="AC10" s="191" t="s">
        <v>106</v>
      </c>
      <c r="AD10" s="192" t="s">
        <v>101</v>
      </c>
      <c r="AE10" s="201" t="s">
        <v>120</v>
      </c>
      <c r="AF10" s="196"/>
      <c r="AG10" s="1"/>
    </row>
    <row r="11" spans="2:33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41984</v>
      </c>
      <c r="I11" s="207">
        <f aca="true" t="shared" si="0" ref="I11:AE11">I12+I15</f>
        <v>160508</v>
      </c>
      <c r="J11" s="208">
        <f t="shared" si="0"/>
        <v>5296</v>
      </c>
      <c r="K11" s="207">
        <f t="shared" si="0"/>
        <v>310112</v>
      </c>
      <c r="L11" s="209">
        <f t="shared" si="0"/>
        <v>66446</v>
      </c>
      <c r="M11" s="209">
        <f t="shared" si="0"/>
        <v>60161</v>
      </c>
      <c r="N11" s="209">
        <f t="shared" si="0"/>
        <v>262212</v>
      </c>
      <c r="O11" s="209">
        <f t="shared" si="0"/>
        <v>22258</v>
      </c>
      <c r="P11" s="209">
        <f t="shared" si="0"/>
        <v>195001</v>
      </c>
      <c r="Q11" s="208">
        <f t="shared" si="0"/>
        <v>28565</v>
      </c>
      <c r="R11" s="207">
        <f t="shared" si="0"/>
        <v>206831</v>
      </c>
      <c r="S11" s="209">
        <f t="shared" si="0"/>
        <v>68038</v>
      </c>
      <c r="T11" s="208">
        <f t="shared" si="0"/>
        <v>62794</v>
      </c>
      <c r="U11" s="207">
        <f t="shared" si="0"/>
        <v>175534</v>
      </c>
      <c r="V11" s="208">
        <f t="shared" si="0"/>
        <v>25436</v>
      </c>
      <c r="W11" s="207">
        <f t="shared" si="0"/>
        <v>290265</v>
      </c>
      <c r="X11" s="209">
        <f t="shared" si="0"/>
        <v>71569</v>
      </c>
      <c r="Y11" s="207">
        <f>Y12+Y15</f>
        <v>115316</v>
      </c>
      <c r="Z11" s="209">
        <f>Z12+Z15</f>
        <v>46893</v>
      </c>
      <c r="AA11" s="207">
        <f t="shared" si="0"/>
        <v>309745</v>
      </c>
      <c r="AB11" s="209">
        <f t="shared" si="0"/>
        <v>45816</v>
      </c>
      <c r="AC11" s="209">
        <f t="shared" si="0"/>
        <v>327595</v>
      </c>
      <c r="AD11" s="209">
        <f t="shared" si="0"/>
        <v>56247</v>
      </c>
      <c r="AE11" s="208">
        <f t="shared" si="0"/>
        <v>33821</v>
      </c>
      <c r="AF11" s="206">
        <f aca="true" t="shared" si="1" ref="AF11:AF42">SUM(H11:AE11)</f>
        <v>2988443</v>
      </c>
      <c r="AG11" s="1"/>
    </row>
    <row r="12" spans="2:33" ht="18" customHeight="1">
      <c r="B12" s="202"/>
      <c r="C12" s="203"/>
      <c r="D12" s="210" t="s">
        <v>181</v>
      </c>
      <c r="E12" s="204"/>
      <c r="F12" s="204"/>
      <c r="G12" s="205" t="s">
        <v>14</v>
      </c>
      <c r="H12" s="206">
        <f>H13+H14</f>
        <v>0</v>
      </c>
      <c r="I12" s="207">
        <f aca="true" t="shared" si="2" ref="I12:AE12">I13+I14</f>
        <v>159700</v>
      </c>
      <c r="J12" s="208">
        <f t="shared" si="2"/>
        <v>5296</v>
      </c>
      <c r="K12" s="207">
        <f t="shared" si="2"/>
        <v>308127</v>
      </c>
      <c r="L12" s="209">
        <f t="shared" si="2"/>
        <v>66320</v>
      </c>
      <c r="M12" s="209">
        <f t="shared" si="2"/>
        <v>58023</v>
      </c>
      <c r="N12" s="209">
        <f t="shared" si="2"/>
        <v>253357</v>
      </c>
      <c r="O12" s="209">
        <f t="shared" si="2"/>
        <v>22258</v>
      </c>
      <c r="P12" s="209">
        <f t="shared" si="2"/>
        <v>193574</v>
      </c>
      <c r="Q12" s="208">
        <f t="shared" si="2"/>
        <v>28339</v>
      </c>
      <c r="R12" s="207">
        <f t="shared" si="2"/>
        <v>195898</v>
      </c>
      <c r="S12" s="209">
        <f t="shared" si="2"/>
        <v>64711</v>
      </c>
      <c r="T12" s="208">
        <v>62573</v>
      </c>
      <c r="U12" s="207">
        <f t="shared" si="2"/>
        <v>174812</v>
      </c>
      <c r="V12" s="208">
        <f t="shared" si="2"/>
        <v>25436</v>
      </c>
      <c r="W12" s="207">
        <f t="shared" si="2"/>
        <v>288032</v>
      </c>
      <c r="X12" s="209">
        <f t="shared" si="2"/>
        <v>71569</v>
      </c>
      <c r="Y12" s="207">
        <f>Y13+Y14</f>
        <v>114968</v>
      </c>
      <c r="Z12" s="209">
        <f>Z13+Z14</f>
        <v>46893</v>
      </c>
      <c r="AA12" s="207">
        <f t="shared" si="2"/>
        <v>308389</v>
      </c>
      <c r="AB12" s="209">
        <f t="shared" si="2"/>
        <v>45816</v>
      </c>
      <c r="AC12" s="209">
        <f t="shared" si="2"/>
        <v>306551</v>
      </c>
      <c r="AD12" s="209">
        <f t="shared" si="2"/>
        <v>56247</v>
      </c>
      <c r="AE12" s="208">
        <f t="shared" si="2"/>
        <v>33754</v>
      </c>
      <c r="AF12" s="206">
        <f t="shared" si="1"/>
        <v>2890643</v>
      </c>
      <c r="AG12" s="1"/>
    </row>
    <row r="13" spans="2:33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7">
        <v>158565</v>
      </c>
      <c r="J13" s="208">
        <v>5296</v>
      </c>
      <c r="K13" s="207">
        <v>308110</v>
      </c>
      <c r="L13" s="209">
        <v>66320</v>
      </c>
      <c r="M13" s="209">
        <v>57793</v>
      </c>
      <c r="N13" s="209">
        <v>253357</v>
      </c>
      <c r="O13" s="209">
        <v>22258</v>
      </c>
      <c r="P13" s="209">
        <v>193574</v>
      </c>
      <c r="Q13" s="208">
        <v>28339</v>
      </c>
      <c r="R13" s="207">
        <v>195898</v>
      </c>
      <c r="S13" s="209">
        <v>64711</v>
      </c>
      <c r="T13" s="208">
        <v>62573</v>
      </c>
      <c r="U13" s="207">
        <v>174812</v>
      </c>
      <c r="V13" s="208">
        <v>25436</v>
      </c>
      <c r="W13" s="207">
        <v>288032</v>
      </c>
      <c r="X13" s="209">
        <v>71569</v>
      </c>
      <c r="Y13" s="207">
        <v>114968</v>
      </c>
      <c r="Z13" s="209">
        <v>46893</v>
      </c>
      <c r="AA13" s="207">
        <v>308270</v>
      </c>
      <c r="AB13" s="209">
        <v>45643</v>
      </c>
      <c r="AC13" s="209">
        <v>306483</v>
      </c>
      <c r="AD13" s="209">
        <v>56212</v>
      </c>
      <c r="AE13" s="208">
        <v>33754</v>
      </c>
      <c r="AF13" s="206">
        <f t="shared" si="1"/>
        <v>2888866</v>
      </c>
      <c r="AG13" s="1"/>
    </row>
    <row r="14" spans="2:33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7">
        <v>1135</v>
      </c>
      <c r="J14" s="208">
        <v>0</v>
      </c>
      <c r="K14" s="207">
        <v>17</v>
      </c>
      <c r="L14" s="209">
        <v>0</v>
      </c>
      <c r="M14" s="209">
        <v>230</v>
      </c>
      <c r="N14" s="209">
        <v>0</v>
      </c>
      <c r="O14" s="209">
        <v>0</v>
      </c>
      <c r="P14" s="209">
        <v>0</v>
      </c>
      <c r="Q14" s="208">
        <v>0</v>
      </c>
      <c r="R14" s="207"/>
      <c r="S14" s="209"/>
      <c r="T14" s="208"/>
      <c r="U14" s="207"/>
      <c r="V14" s="208">
        <v>0</v>
      </c>
      <c r="W14" s="207">
        <v>0</v>
      </c>
      <c r="X14" s="209">
        <v>0</v>
      </c>
      <c r="Y14" s="207">
        <v>0</v>
      </c>
      <c r="Z14" s="209">
        <v>0</v>
      </c>
      <c r="AA14" s="207">
        <v>119</v>
      </c>
      <c r="AB14" s="209">
        <v>173</v>
      </c>
      <c r="AC14" s="209">
        <v>68</v>
      </c>
      <c r="AD14" s="209">
        <v>35</v>
      </c>
      <c r="AE14" s="208">
        <v>0</v>
      </c>
      <c r="AF14" s="206">
        <f t="shared" si="1"/>
        <v>1777</v>
      </c>
      <c r="AG14" s="1"/>
    </row>
    <row r="15" spans="2:33" ht="18" customHeight="1">
      <c r="B15" s="202"/>
      <c r="C15" s="203"/>
      <c r="D15" s="210" t="s">
        <v>182</v>
      </c>
      <c r="E15" s="204"/>
      <c r="F15" s="204"/>
      <c r="G15" s="205" t="s">
        <v>17</v>
      </c>
      <c r="H15" s="206">
        <f>H16+H17+H18+H19</f>
        <v>41984</v>
      </c>
      <c r="I15" s="207">
        <f aca="true" t="shared" si="3" ref="I15:AE15">I16+I17+I18+I19</f>
        <v>808</v>
      </c>
      <c r="J15" s="208">
        <f t="shared" si="3"/>
        <v>0</v>
      </c>
      <c r="K15" s="207">
        <f t="shared" si="3"/>
        <v>1985</v>
      </c>
      <c r="L15" s="209">
        <f t="shared" si="3"/>
        <v>126</v>
      </c>
      <c r="M15" s="209">
        <f t="shared" si="3"/>
        <v>2138</v>
      </c>
      <c r="N15" s="209">
        <f t="shared" si="3"/>
        <v>8855</v>
      </c>
      <c r="O15" s="209">
        <f t="shared" si="3"/>
        <v>0</v>
      </c>
      <c r="P15" s="209">
        <f t="shared" si="3"/>
        <v>1427</v>
      </c>
      <c r="Q15" s="208">
        <f t="shared" si="3"/>
        <v>226</v>
      </c>
      <c r="R15" s="207">
        <f t="shared" si="3"/>
        <v>10933</v>
      </c>
      <c r="S15" s="209">
        <f t="shared" si="3"/>
        <v>3327</v>
      </c>
      <c r="T15" s="208">
        <f t="shared" si="3"/>
        <v>221</v>
      </c>
      <c r="U15" s="207">
        <f t="shared" si="3"/>
        <v>722</v>
      </c>
      <c r="V15" s="208">
        <f t="shared" si="3"/>
        <v>0</v>
      </c>
      <c r="W15" s="207">
        <f t="shared" si="3"/>
        <v>2233</v>
      </c>
      <c r="X15" s="209">
        <f t="shared" si="3"/>
        <v>0</v>
      </c>
      <c r="Y15" s="207">
        <f>Y16+Y17+Y18+Y19</f>
        <v>348</v>
      </c>
      <c r="Z15" s="209">
        <f>Z16+Z17+Z18+Z19</f>
        <v>0</v>
      </c>
      <c r="AA15" s="207">
        <f t="shared" si="3"/>
        <v>1356</v>
      </c>
      <c r="AB15" s="209">
        <f t="shared" si="3"/>
        <v>0</v>
      </c>
      <c r="AC15" s="209">
        <f t="shared" si="3"/>
        <v>21044</v>
      </c>
      <c r="AD15" s="209">
        <f t="shared" si="3"/>
        <v>0</v>
      </c>
      <c r="AE15" s="208">
        <f t="shared" si="3"/>
        <v>67</v>
      </c>
      <c r="AF15" s="206">
        <f t="shared" si="1"/>
        <v>97800</v>
      </c>
      <c r="AG15" s="1"/>
    </row>
    <row r="16" spans="2:33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7">
        <v>0</v>
      </c>
      <c r="J16" s="208">
        <v>0</v>
      </c>
      <c r="K16" s="207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8">
        <v>0</v>
      </c>
      <c r="R16" s="207">
        <v>0</v>
      </c>
      <c r="S16" s="209">
        <v>0</v>
      </c>
      <c r="T16" s="208">
        <v>0</v>
      </c>
      <c r="U16" s="207">
        <v>0</v>
      </c>
      <c r="V16" s="208">
        <v>0</v>
      </c>
      <c r="W16" s="207">
        <v>0</v>
      </c>
      <c r="X16" s="209">
        <v>0</v>
      </c>
      <c r="Y16" s="207">
        <v>0</v>
      </c>
      <c r="Z16" s="209">
        <v>0</v>
      </c>
      <c r="AA16" s="207">
        <v>0</v>
      </c>
      <c r="AB16" s="209">
        <v>0</v>
      </c>
      <c r="AC16" s="209">
        <v>0</v>
      </c>
      <c r="AD16" s="209">
        <v>0</v>
      </c>
      <c r="AE16" s="208">
        <v>0</v>
      </c>
      <c r="AF16" s="206">
        <f t="shared" si="1"/>
        <v>0</v>
      </c>
      <c r="AG16" s="1"/>
    </row>
    <row r="17" spans="2:33" ht="18" customHeight="1">
      <c r="B17" s="202"/>
      <c r="C17" s="203"/>
      <c r="D17" s="211"/>
      <c r="E17" s="204" t="s">
        <v>20</v>
      </c>
      <c r="F17" s="204"/>
      <c r="G17" s="212"/>
      <c r="H17" s="206">
        <v>0</v>
      </c>
      <c r="I17" s="207">
        <v>535</v>
      </c>
      <c r="J17" s="208">
        <v>0</v>
      </c>
      <c r="K17" s="207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8">
        <v>0</v>
      </c>
      <c r="R17" s="207">
        <v>2</v>
      </c>
      <c r="S17" s="209"/>
      <c r="T17" s="208">
        <v>0</v>
      </c>
      <c r="U17" s="207">
        <v>0</v>
      </c>
      <c r="V17" s="208">
        <v>0</v>
      </c>
      <c r="W17" s="207">
        <v>1340</v>
      </c>
      <c r="X17" s="209">
        <v>0</v>
      </c>
      <c r="Y17" s="207"/>
      <c r="Z17" s="209">
        <v>0</v>
      </c>
      <c r="AA17" s="207">
        <v>0</v>
      </c>
      <c r="AB17" s="209">
        <v>0</v>
      </c>
      <c r="AC17" s="209">
        <v>0</v>
      </c>
      <c r="AD17" s="209">
        <v>0</v>
      </c>
      <c r="AE17" s="208">
        <v>0</v>
      </c>
      <c r="AF17" s="206">
        <f t="shared" si="1"/>
        <v>1877</v>
      </c>
      <c r="AG17" s="1"/>
    </row>
    <row r="18" spans="2:33" ht="18" customHeight="1">
      <c r="B18" s="202"/>
      <c r="C18" s="203"/>
      <c r="D18" s="211"/>
      <c r="E18" s="204" t="s">
        <v>21</v>
      </c>
      <c r="F18" s="204"/>
      <c r="G18" s="212"/>
      <c r="H18" s="206">
        <v>41984</v>
      </c>
      <c r="I18" s="207">
        <v>0</v>
      </c>
      <c r="J18" s="208">
        <v>0</v>
      </c>
      <c r="K18" s="207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8">
        <v>0</v>
      </c>
      <c r="R18" s="207">
        <v>566</v>
      </c>
      <c r="S18" s="209">
        <v>226</v>
      </c>
      <c r="T18" s="208">
        <v>0</v>
      </c>
      <c r="U18" s="207"/>
      <c r="V18" s="208">
        <v>0</v>
      </c>
      <c r="W18" s="207">
        <v>0</v>
      </c>
      <c r="X18" s="209">
        <v>0</v>
      </c>
      <c r="Y18" s="207"/>
      <c r="Z18" s="209">
        <v>0</v>
      </c>
      <c r="AA18" s="207">
        <v>0</v>
      </c>
      <c r="AB18" s="209">
        <v>0</v>
      </c>
      <c r="AC18" s="209">
        <v>0</v>
      </c>
      <c r="AD18" s="209">
        <v>0</v>
      </c>
      <c r="AE18" s="208">
        <v>0</v>
      </c>
      <c r="AF18" s="206">
        <f t="shared" si="1"/>
        <v>42776</v>
      </c>
      <c r="AG18" s="1"/>
    </row>
    <row r="19" spans="2:33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9">
        <v>273</v>
      </c>
      <c r="J19" s="220">
        <v>0</v>
      </c>
      <c r="K19" s="219">
        <v>1985</v>
      </c>
      <c r="L19" s="221">
        <v>126</v>
      </c>
      <c r="M19" s="221">
        <v>2138</v>
      </c>
      <c r="N19" s="221">
        <v>8855</v>
      </c>
      <c r="O19" s="221">
        <v>0</v>
      </c>
      <c r="P19" s="221">
        <v>1427</v>
      </c>
      <c r="Q19" s="220">
        <v>226</v>
      </c>
      <c r="R19" s="219">
        <v>10365</v>
      </c>
      <c r="S19" s="221">
        <v>3101</v>
      </c>
      <c r="T19" s="220">
        <v>221</v>
      </c>
      <c r="U19" s="219">
        <v>722</v>
      </c>
      <c r="V19" s="220">
        <v>0</v>
      </c>
      <c r="W19" s="219">
        <v>893</v>
      </c>
      <c r="X19" s="221">
        <v>0</v>
      </c>
      <c r="Y19" s="219">
        <v>348</v>
      </c>
      <c r="Z19" s="221">
        <v>0</v>
      </c>
      <c r="AA19" s="219">
        <v>1356</v>
      </c>
      <c r="AB19" s="221"/>
      <c r="AC19" s="221">
        <v>21044</v>
      </c>
      <c r="AD19" s="221">
        <v>0</v>
      </c>
      <c r="AE19" s="220">
        <v>67</v>
      </c>
      <c r="AF19" s="218">
        <f t="shared" si="1"/>
        <v>53147</v>
      </c>
      <c r="AG19" s="1"/>
    </row>
    <row r="20" spans="2:33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f>H21+H25</f>
        <v>41984</v>
      </c>
      <c r="I20" s="207">
        <f aca="true" t="shared" si="4" ref="I20:AE20">I21+I25</f>
        <v>154258</v>
      </c>
      <c r="J20" s="208">
        <f t="shared" si="4"/>
        <v>4621</v>
      </c>
      <c r="K20" s="207">
        <f t="shared" si="4"/>
        <v>297060</v>
      </c>
      <c r="L20" s="209">
        <f t="shared" si="4"/>
        <v>51710</v>
      </c>
      <c r="M20" s="209">
        <f t="shared" si="4"/>
        <v>59769</v>
      </c>
      <c r="N20" s="209">
        <f t="shared" si="4"/>
        <v>269249</v>
      </c>
      <c r="O20" s="209">
        <f t="shared" si="4"/>
        <v>16623</v>
      </c>
      <c r="P20" s="209">
        <f t="shared" si="4"/>
        <v>188899</v>
      </c>
      <c r="Q20" s="208">
        <f t="shared" si="4"/>
        <v>29180</v>
      </c>
      <c r="R20" s="207">
        <f t="shared" si="4"/>
        <v>222597</v>
      </c>
      <c r="S20" s="209">
        <f t="shared" si="4"/>
        <v>71526</v>
      </c>
      <c r="T20" s="208">
        <f t="shared" si="4"/>
        <v>43261</v>
      </c>
      <c r="U20" s="207">
        <f t="shared" si="4"/>
        <v>155837</v>
      </c>
      <c r="V20" s="208">
        <f t="shared" si="4"/>
        <v>24895</v>
      </c>
      <c r="W20" s="207">
        <f t="shared" si="4"/>
        <v>251584</v>
      </c>
      <c r="X20" s="209">
        <f t="shared" si="4"/>
        <v>69018</v>
      </c>
      <c r="Y20" s="207">
        <f>Y21+Y25</f>
        <v>117567</v>
      </c>
      <c r="Z20" s="209">
        <f>Z21+Z25</f>
        <v>37162</v>
      </c>
      <c r="AA20" s="207">
        <f t="shared" si="4"/>
        <v>324199</v>
      </c>
      <c r="AB20" s="209">
        <f t="shared" si="4"/>
        <v>27447</v>
      </c>
      <c r="AC20" s="209">
        <f t="shared" si="4"/>
        <v>322903</v>
      </c>
      <c r="AD20" s="209">
        <f t="shared" si="4"/>
        <v>26427</v>
      </c>
      <c r="AE20" s="208">
        <f t="shared" si="4"/>
        <v>32575</v>
      </c>
      <c r="AF20" s="206">
        <f t="shared" si="1"/>
        <v>2840351</v>
      </c>
      <c r="AG20" s="1"/>
    </row>
    <row r="21" spans="2:33" ht="18" customHeight="1">
      <c r="B21" s="202"/>
      <c r="C21" s="203"/>
      <c r="D21" s="210" t="s">
        <v>183</v>
      </c>
      <c r="E21" s="204"/>
      <c r="F21" s="204"/>
      <c r="G21" s="205" t="s">
        <v>26</v>
      </c>
      <c r="H21" s="206">
        <f>H22+H23+H24</f>
        <v>0</v>
      </c>
      <c r="I21" s="207">
        <f aca="true" t="shared" si="5" ref="I21:AD21">I22+I23+I24</f>
        <v>154258</v>
      </c>
      <c r="J21" s="208">
        <f t="shared" si="5"/>
        <v>4621</v>
      </c>
      <c r="K21" s="207">
        <f t="shared" si="5"/>
        <v>296573</v>
      </c>
      <c r="L21" s="209">
        <f t="shared" si="5"/>
        <v>51597</v>
      </c>
      <c r="M21" s="209">
        <f t="shared" si="5"/>
        <v>59569</v>
      </c>
      <c r="N21" s="209">
        <f t="shared" si="5"/>
        <v>268599</v>
      </c>
      <c r="O21" s="209">
        <f t="shared" si="5"/>
        <v>16623</v>
      </c>
      <c r="P21" s="209">
        <f t="shared" si="5"/>
        <v>150606</v>
      </c>
      <c r="Q21" s="208">
        <f t="shared" si="5"/>
        <v>16291</v>
      </c>
      <c r="R21" s="207">
        <f t="shared" si="5"/>
        <v>222031</v>
      </c>
      <c r="S21" s="209">
        <f t="shared" si="5"/>
        <v>71300</v>
      </c>
      <c r="T21" s="208">
        <f t="shared" si="5"/>
        <v>43261</v>
      </c>
      <c r="U21" s="207">
        <f t="shared" si="5"/>
        <v>155837</v>
      </c>
      <c r="V21" s="208">
        <f t="shared" si="5"/>
        <v>24895</v>
      </c>
      <c r="W21" s="207">
        <f t="shared" si="5"/>
        <v>251584</v>
      </c>
      <c r="X21" s="209">
        <f t="shared" si="5"/>
        <v>69018</v>
      </c>
      <c r="Y21" s="207">
        <f>Y22+Y23+Y24</f>
        <v>114211</v>
      </c>
      <c r="Z21" s="209">
        <f>Z22+Z23+Z24</f>
        <v>37162</v>
      </c>
      <c r="AA21" s="207">
        <f t="shared" si="5"/>
        <v>324196</v>
      </c>
      <c r="AB21" s="209">
        <f t="shared" si="5"/>
        <v>27227</v>
      </c>
      <c r="AC21" s="209">
        <f t="shared" si="5"/>
        <v>320223</v>
      </c>
      <c r="AD21" s="209">
        <f t="shared" si="5"/>
        <v>25356</v>
      </c>
      <c r="AE21" s="208">
        <f>AE22+AE23+AE24</f>
        <v>32575</v>
      </c>
      <c r="AF21" s="206">
        <f t="shared" si="1"/>
        <v>2737613</v>
      </c>
      <c r="AG21" s="1"/>
    </row>
    <row r="22" spans="2:33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7">
        <v>124922</v>
      </c>
      <c r="J22" s="208">
        <v>1797</v>
      </c>
      <c r="K22" s="207">
        <v>167564</v>
      </c>
      <c r="L22" s="209">
        <v>26449</v>
      </c>
      <c r="M22" s="209">
        <v>34608</v>
      </c>
      <c r="N22" s="209">
        <v>200420</v>
      </c>
      <c r="O22" s="209">
        <v>12642</v>
      </c>
      <c r="P22" s="209">
        <v>126755</v>
      </c>
      <c r="Q22" s="208">
        <v>13241</v>
      </c>
      <c r="R22" s="207">
        <v>116390</v>
      </c>
      <c r="S22" s="209">
        <v>41125</v>
      </c>
      <c r="T22" s="208">
        <v>16507</v>
      </c>
      <c r="U22" s="207">
        <v>67231</v>
      </c>
      <c r="V22" s="208">
        <v>12225</v>
      </c>
      <c r="W22" s="207">
        <v>116849</v>
      </c>
      <c r="X22" s="209">
        <v>32711</v>
      </c>
      <c r="Y22" s="207">
        <v>50011</v>
      </c>
      <c r="Z22" s="209">
        <v>15621</v>
      </c>
      <c r="AA22" s="207">
        <v>214579</v>
      </c>
      <c r="AB22" s="209">
        <v>16029</v>
      </c>
      <c r="AC22" s="209">
        <v>211971</v>
      </c>
      <c r="AD22" s="209">
        <v>12838</v>
      </c>
      <c r="AE22" s="208">
        <v>24191</v>
      </c>
      <c r="AF22" s="206">
        <f t="shared" si="1"/>
        <v>1656676</v>
      </c>
      <c r="AG22" s="1"/>
    </row>
    <row r="23" spans="2:33" ht="18" customHeight="1">
      <c r="B23" s="202"/>
      <c r="C23" s="203"/>
      <c r="D23" s="211"/>
      <c r="E23" s="213" t="s">
        <v>184</v>
      </c>
      <c r="F23" s="204"/>
      <c r="G23" s="212"/>
      <c r="H23" s="206">
        <v>0</v>
      </c>
      <c r="I23" s="207">
        <v>13762</v>
      </c>
      <c r="J23" s="208">
        <v>1517</v>
      </c>
      <c r="K23" s="207">
        <v>12188</v>
      </c>
      <c r="L23" s="209">
        <v>1889</v>
      </c>
      <c r="M23" s="209">
        <v>822</v>
      </c>
      <c r="N23" s="209">
        <v>33237</v>
      </c>
      <c r="O23" s="209">
        <v>2673</v>
      </c>
      <c r="P23" s="209">
        <v>19414</v>
      </c>
      <c r="Q23" s="208">
        <v>2618</v>
      </c>
      <c r="R23" s="207">
        <v>12854</v>
      </c>
      <c r="S23" s="209">
        <v>1427</v>
      </c>
      <c r="T23" s="208">
        <v>187</v>
      </c>
      <c r="U23" s="207">
        <v>18025</v>
      </c>
      <c r="V23" s="208">
        <v>2630</v>
      </c>
      <c r="W23" s="207">
        <v>20638</v>
      </c>
      <c r="X23" s="209">
        <v>7091</v>
      </c>
      <c r="Y23" s="207">
        <v>16430</v>
      </c>
      <c r="Z23" s="209">
        <v>5913</v>
      </c>
      <c r="AA23" s="207">
        <v>32409</v>
      </c>
      <c r="AB23" s="209">
        <v>5643</v>
      </c>
      <c r="AC23" s="209">
        <v>32088</v>
      </c>
      <c r="AD23" s="209">
        <v>5621</v>
      </c>
      <c r="AE23" s="208">
        <v>1698</v>
      </c>
      <c r="AF23" s="206">
        <f t="shared" si="1"/>
        <v>250774</v>
      </c>
      <c r="AG23" s="1"/>
    </row>
    <row r="24" spans="2:33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7">
        <v>15574</v>
      </c>
      <c r="J24" s="208">
        <v>1307</v>
      </c>
      <c r="K24" s="207">
        <v>116821</v>
      </c>
      <c r="L24" s="209">
        <v>23259</v>
      </c>
      <c r="M24" s="209">
        <v>24139</v>
      </c>
      <c r="N24" s="209">
        <v>34942</v>
      </c>
      <c r="O24" s="209">
        <v>1308</v>
      </c>
      <c r="P24" s="209">
        <v>4437</v>
      </c>
      <c r="Q24" s="208">
        <v>432</v>
      </c>
      <c r="R24" s="207">
        <v>92787</v>
      </c>
      <c r="S24" s="209">
        <v>28748</v>
      </c>
      <c r="T24" s="208">
        <v>26567</v>
      </c>
      <c r="U24" s="207">
        <v>70581</v>
      </c>
      <c r="V24" s="208">
        <v>10040</v>
      </c>
      <c r="W24" s="207">
        <v>114097</v>
      </c>
      <c r="X24" s="209">
        <v>29216</v>
      </c>
      <c r="Y24" s="207">
        <v>47770</v>
      </c>
      <c r="Z24" s="209">
        <v>15628</v>
      </c>
      <c r="AA24" s="207">
        <v>77208</v>
      </c>
      <c r="AB24" s="209">
        <v>5555</v>
      </c>
      <c r="AC24" s="209">
        <v>76164</v>
      </c>
      <c r="AD24" s="209">
        <v>6897</v>
      </c>
      <c r="AE24" s="208">
        <v>6686</v>
      </c>
      <c r="AF24" s="206">
        <f t="shared" si="1"/>
        <v>830163</v>
      </c>
      <c r="AG24" s="1"/>
    </row>
    <row r="25" spans="2:33" ht="18" customHeight="1">
      <c r="B25" s="214" t="s">
        <v>18</v>
      </c>
      <c r="C25" s="203"/>
      <c r="D25" s="210" t="s">
        <v>185</v>
      </c>
      <c r="E25" s="204"/>
      <c r="F25" s="204"/>
      <c r="G25" s="205" t="s">
        <v>29</v>
      </c>
      <c r="H25" s="206">
        <f>H26+H29</f>
        <v>41984</v>
      </c>
      <c r="I25" s="207">
        <f aca="true" t="shared" si="6" ref="I25:AE25">I26+I29</f>
        <v>0</v>
      </c>
      <c r="J25" s="208">
        <f t="shared" si="6"/>
        <v>0</v>
      </c>
      <c r="K25" s="207">
        <f t="shared" si="6"/>
        <v>487</v>
      </c>
      <c r="L25" s="209">
        <f t="shared" si="6"/>
        <v>113</v>
      </c>
      <c r="M25" s="209">
        <f t="shared" si="6"/>
        <v>200</v>
      </c>
      <c r="N25" s="209">
        <f t="shared" si="6"/>
        <v>650</v>
      </c>
      <c r="O25" s="209">
        <f t="shared" si="6"/>
        <v>0</v>
      </c>
      <c r="P25" s="209">
        <f t="shared" si="6"/>
        <v>38293</v>
      </c>
      <c r="Q25" s="208">
        <f t="shared" si="6"/>
        <v>12889</v>
      </c>
      <c r="R25" s="207">
        <f t="shared" si="6"/>
        <v>566</v>
      </c>
      <c r="S25" s="209">
        <f t="shared" si="6"/>
        <v>226</v>
      </c>
      <c r="T25" s="208">
        <f t="shared" si="6"/>
        <v>0</v>
      </c>
      <c r="U25" s="207">
        <f t="shared" si="6"/>
        <v>0</v>
      </c>
      <c r="V25" s="208">
        <f t="shared" si="6"/>
        <v>0</v>
      </c>
      <c r="W25" s="207">
        <f t="shared" si="6"/>
        <v>0</v>
      </c>
      <c r="X25" s="209">
        <f t="shared" si="6"/>
        <v>0</v>
      </c>
      <c r="Y25" s="207">
        <f>Y26+Y29</f>
        <v>3356</v>
      </c>
      <c r="Z25" s="209">
        <f>Z26+Z29</f>
        <v>0</v>
      </c>
      <c r="AA25" s="207">
        <f t="shared" si="6"/>
        <v>3</v>
      </c>
      <c r="AB25" s="209">
        <f t="shared" si="6"/>
        <v>220</v>
      </c>
      <c r="AC25" s="209">
        <f t="shared" si="6"/>
        <v>2680</v>
      </c>
      <c r="AD25" s="209">
        <f t="shared" si="6"/>
        <v>1071</v>
      </c>
      <c r="AE25" s="208">
        <f t="shared" si="6"/>
        <v>0</v>
      </c>
      <c r="AF25" s="206">
        <f t="shared" si="1"/>
        <v>102738</v>
      </c>
      <c r="AG25" s="1"/>
    </row>
    <row r="26" spans="2:33" ht="18" customHeight="1">
      <c r="B26" s="202"/>
      <c r="C26" s="203"/>
      <c r="D26" s="211"/>
      <c r="E26" s="222" t="s">
        <v>30</v>
      </c>
      <c r="F26" s="204"/>
      <c r="G26" s="212"/>
      <c r="H26" s="206">
        <f>H27+H28</f>
        <v>31984</v>
      </c>
      <c r="I26" s="207">
        <f aca="true" t="shared" si="7" ref="I26:AE26">I27+I28</f>
        <v>0</v>
      </c>
      <c r="J26" s="208">
        <f t="shared" si="7"/>
        <v>0</v>
      </c>
      <c r="K26" s="207">
        <f t="shared" si="7"/>
        <v>487</v>
      </c>
      <c r="L26" s="209">
        <f t="shared" si="7"/>
        <v>113</v>
      </c>
      <c r="M26" s="209">
        <f t="shared" si="7"/>
        <v>200</v>
      </c>
      <c r="N26" s="209">
        <f t="shared" si="7"/>
        <v>650</v>
      </c>
      <c r="O26" s="209">
        <f t="shared" si="7"/>
        <v>0</v>
      </c>
      <c r="P26" s="209">
        <f t="shared" si="7"/>
        <v>2504</v>
      </c>
      <c r="Q26" s="208">
        <f t="shared" si="7"/>
        <v>1233</v>
      </c>
      <c r="R26" s="207">
        <f t="shared" si="7"/>
        <v>566</v>
      </c>
      <c r="S26" s="209">
        <f t="shared" si="7"/>
        <v>226</v>
      </c>
      <c r="T26" s="208">
        <f t="shared" si="7"/>
        <v>0</v>
      </c>
      <c r="U26" s="207">
        <f t="shared" si="7"/>
        <v>0</v>
      </c>
      <c r="V26" s="208">
        <f t="shared" si="7"/>
        <v>0</v>
      </c>
      <c r="W26" s="207">
        <f t="shared" si="7"/>
        <v>0</v>
      </c>
      <c r="X26" s="209">
        <f t="shared" si="7"/>
        <v>0</v>
      </c>
      <c r="Y26" s="207">
        <f>Y27+Y28</f>
        <v>3356</v>
      </c>
      <c r="Z26" s="209">
        <f>Z27+Z28</f>
        <v>0</v>
      </c>
      <c r="AA26" s="207">
        <f t="shared" si="7"/>
        <v>3</v>
      </c>
      <c r="AB26" s="209">
        <f t="shared" si="7"/>
        <v>220</v>
      </c>
      <c r="AC26" s="209">
        <f t="shared" si="7"/>
        <v>2680</v>
      </c>
      <c r="AD26" s="209">
        <f t="shared" si="7"/>
        <v>1071</v>
      </c>
      <c r="AE26" s="208">
        <f t="shared" si="7"/>
        <v>0</v>
      </c>
      <c r="AF26" s="206">
        <f t="shared" si="1"/>
        <v>45293</v>
      </c>
      <c r="AG26" s="1"/>
    </row>
    <row r="27" spans="2:33" ht="18" customHeight="1">
      <c r="B27" s="202"/>
      <c r="C27" s="203"/>
      <c r="D27" s="211"/>
      <c r="E27" s="204" t="s">
        <v>31</v>
      </c>
      <c r="F27" s="204"/>
      <c r="G27" s="212"/>
      <c r="H27" s="206">
        <v>31984</v>
      </c>
      <c r="I27" s="207">
        <v>0</v>
      </c>
      <c r="J27" s="208">
        <v>0</v>
      </c>
      <c r="K27" s="207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2102</v>
      </c>
      <c r="Q27" s="208">
        <v>1035</v>
      </c>
      <c r="R27" s="207">
        <v>566</v>
      </c>
      <c r="S27" s="209">
        <v>226</v>
      </c>
      <c r="T27" s="208">
        <v>0</v>
      </c>
      <c r="U27" s="207">
        <v>0</v>
      </c>
      <c r="V27" s="208">
        <v>0</v>
      </c>
      <c r="W27" s="207"/>
      <c r="X27" s="209">
        <v>0</v>
      </c>
      <c r="Y27" s="207">
        <v>3356</v>
      </c>
      <c r="Z27" s="209">
        <v>0</v>
      </c>
      <c r="AA27" s="207">
        <v>3</v>
      </c>
      <c r="AB27" s="209">
        <v>220</v>
      </c>
      <c r="AC27" s="209">
        <v>2677</v>
      </c>
      <c r="AD27" s="209">
        <v>1071</v>
      </c>
      <c r="AE27" s="208">
        <v>0</v>
      </c>
      <c r="AF27" s="206">
        <f t="shared" si="1"/>
        <v>43240</v>
      </c>
      <c r="AG27" s="1"/>
    </row>
    <row r="28" spans="2:33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>
        <v>0</v>
      </c>
      <c r="I28" s="207">
        <v>0</v>
      </c>
      <c r="J28" s="208">
        <v>0</v>
      </c>
      <c r="K28" s="207">
        <v>487</v>
      </c>
      <c r="L28" s="209">
        <v>113</v>
      </c>
      <c r="M28" s="209">
        <v>200</v>
      </c>
      <c r="N28" s="209">
        <v>650</v>
      </c>
      <c r="O28" s="209">
        <v>0</v>
      </c>
      <c r="P28" s="209">
        <v>402</v>
      </c>
      <c r="Q28" s="208">
        <v>198</v>
      </c>
      <c r="R28" s="207">
        <v>0</v>
      </c>
      <c r="S28" s="209">
        <v>0</v>
      </c>
      <c r="T28" s="208">
        <v>0</v>
      </c>
      <c r="U28" s="207">
        <v>0</v>
      </c>
      <c r="V28" s="208">
        <v>0</v>
      </c>
      <c r="W28" s="207">
        <v>0</v>
      </c>
      <c r="X28" s="209">
        <v>0</v>
      </c>
      <c r="Y28" s="207">
        <v>0</v>
      </c>
      <c r="Z28" s="209">
        <v>0</v>
      </c>
      <c r="AA28" s="207">
        <v>0</v>
      </c>
      <c r="AB28" s="209">
        <v>0</v>
      </c>
      <c r="AC28" s="209">
        <v>3</v>
      </c>
      <c r="AD28" s="209">
        <v>0</v>
      </c>
      <c r="AE28" s="208">
        <v>0</v>
      </c>
      <c r="AF28" s="206">
        <f t="shared" si="1"/>
        <v>2053</v>
      </c>
      <c r="AG28" s="1"/>
    </row>
    <row r="29" spans="2:33" ht="18" customHeight="1">
      <c r="B29" s="202"/>
      <c r="C29" s="215"/>
      <c r="D29" s="216"/>
      <c r="E29" s="216" t="s">
        <v>34</v>
      </c>
      <c r="F29" s="216"/>
      <c r="G29" s="217"/>
      <c r="H29" s="218">
        <v>10000</v>
      </c>
      <c r="I29" s="219">
        <v>0</v>
      </c>
      <c r="J29" s="220">
        <v>0</v>
      </c>
      <c r="K29" s="219">
        <v>0</v>
      </c>
      <c r="L29" s="221">
        <v>0</v>
      </c>
      <c r="M29" s="221">
        <v>0</v>
      </c>
      <c r="N29" s="221">
        <v>0</v>
      </c>
      <c r="O29" s="221">
        <v>0</v>
      </c>
      <c r="P29" s="221">
        <v>35789</v>
      </c>
      <c r="Q29" s="220">
        <v>11656</v>
      </c>
      <c r="R29" s="219">
        <v>0</v>
      </c>
      <c r="S29" s="221">
        <v>0</v>
      </c>
      <c r="T29" s="220">
        <v>0</v>
      </c>
      <c r="U29" s="219">
        <v>0</v>
      </c>
      <c r="V29" s="220">
        <v>0</v>
      </c>
      <c r="W29" s="219">
        <v>0</v>
      </c>
      <c r="X29" s="221">
        <v>0</v>
      </c>
      <c r="Y29" s="219">
        <v>0</v>
      </c>
      <c r="Z29" s="221">
        <v>0</v>
      </c>
      <c r="AA29" s="219">
        <v>0</v>
      </c>
      <c r="AB29" s="221">
        <v>0</v>
      </c>
      <c r="AC29" s="221">
        <v>0</v>
      </c>
      <c r="AD29" s="221">
        <v>0</v>
      </c>
      <c r="AE29" s="220">
        <v>0</v>
      </c>
      <c r="AF29" s="218">
        <f t="shared" si="1"/>
        <v>57445</v>
      </c>
      <c r="AG29" s="1"/>
    </row>
    <row r="30" spans="2:33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9">
        <f aca="true" t="shared" si="8" ref="I30:AE30">I11-I20</f>
        <v>6250</v>
      </c>
      <c r="J30" s="220">
        <f t="shared" si="8"/>
        <v>675</v>
      </c>
      <c r="K30" s="219">
        <f t="shared" si="8"/>
        <v>13052</v>
      </c>
      <c r="L30" s="221">
        <f t="shared" si="8"/>
        <v>14736</v>
      </c>
      <c r="M30" s="221">
        <f t="shared" si="8"/>
        <v>392</v>
      </c>
      <c r="N30" s="221">
        <f t="shared" si="8"/>
        <v>-7037</v>
      </c>
      <c r="O30" s="221">
        <f t="shared" si="8"/>
        <v>5635</v>
      </c>
      <c r="P30" s="221">
        <f t="shared" si="8"/>
        <v>6102</v>
      </c>
      <c r="Q30" s="220">
        <f t="shared" si="8"/>
        <v>-615</v>
      </c>
      <c r="R30" s="219">
        <f t="shared" si="8"/>
        <v>-15766</v>
      </c>
      <c r="S30" s="221">
        <f t="shared" si="8"/>
        <v>-3488</v>
      </c>
      <c r="T30" s="220">
        <f t="shared" si="8"/>
        <v>19533</v>
      </c>
      <c r="U30" s="219">
        <f t="shared" si="8"/>
        <v>19697</v>
      </c>
      <c r="V30" s="220">
        <f t="shared" si="8"/>
        <v>541</v>
      </c>
      <c r="W30" s="219">
        <f t="shared" si="8"/>
        <v>38681</v>
      </c>
      <c r="X30" s="221">
        <f t="shared" si="8"/>
        <v>2551</v>
      </c>
      <c r="Y30" s="219">
        <f>Y11-Y20</f>
        <v>-2251</v>
      </c>
      <c r="Z30" s="221">
        <f>Z11-Z20</f>
        <v>9731</v>
      </c>
      <c r="AA30" s="219">
        <f t="shared" si="8"/>
        <v>-14454</v>
      </c>
      <c r="AB30" s="221">
        <f t="shared" si="8"/>
        <v>18369</v>
      </c>
      <c r="AC30" s="221">
        <f t="shared" si="8"/>
        <v>4692</v>
      </c>
      <c r="AD30" s="221">
        <f t="shared" si="8"/>
        <v>29820</v>
      </c>
      <c r="AE30" s="220">
        <f t="shared" si="8"/>
        <v>1246</v>
      </c>
      <c r="AF30" s="218">
        <f t="shared" si="1"/>
        <v>148092</v>
      </c>
      <c r="AG30" s="1"/>
    </row>
    <row r="31" spans="2:33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f>H32+H33+H34+H35+H36+H37+H38+H39+H40</f>
        <v>34676</v>
      </c>
      <c r="I31" s="207">
        <f aca="true" t="shared" si="9" ref="I31:AE31">I32+I33+I34+I35+I36+I37+I38+I39+I40</f>
        <v>0</v>
      </c>
      <c r="J31" s="208">
        <f t="shared" si="9"/>
        <v>0</v>
      </c>
      <c r="K31" s="207">
        <f t="shared" si="9"/>
        <v>0</v>
      </c>
      <c r="L31" s="209">
        <f t="shared" si="9"/>
        <v>0</v>
      </c>
      <c r="M31" s="209">
        <f t="shared" si="9"/>
        <v>0</v>
      </c>
      <c r="N31" s="209">
        <f t="shared" si="9"/>
        <v>0</v>
      </c>
      <c r="O31" s="209">
        <f t="shared" si="9"/>
        <v>0</v>
      </c>
      <c r="P31" s="209">
        <f t="shared" si="9"/>
        <v>12507</v>
      </c>
      <c r="Q31" s="208">
        <f t="shared" si="9"/>
        <v>1653</v>
      </c>
      <c r="R31" s="207">
        <f t="shared" si="9"/>
        <v>7321</v>
      </c>
      <c r="S31" s="209">
        <f t="shared" si="9"/>
        <v>2929</v>
      </c>
      <c r="T31" s="208">
        <f t="shared" si="9"/>
        <v>0</v>
      </c>
      <c r="U31" s="207">
        <f t="shared" si="9"/>
        <v>0</v>
      </c>
      <c r="V31" s="208">
        <f t="shared" si="9"/>
        <v>0</v>
      </c>
      <c r="W31" s="207">
        <f t="shared" si="9"/>
        <v>5486</v>
      </c>
      <c r="X31" s="209">
        <f t="shared" si="9"/>
        <v>0</v>
      </c>
      <c r="Y31" s="207">
        <f>Y32+Y33+Y34+Y35+Y36+Y37+Y38+Y39+Y40</f>
        <v>10645</v>
      </c>
      <c r="Z31" s="209">
        <f>Z32+Z33+Z34+Z35+Z36+Z37+Z38+Z39+Z40</f>
        <v>0</v>
      </c>
      <c r="AA31" s="207">
        <f t="shared" si="9"/>
        <v>0</v>
      </c>
      <c r="AB31" s="209">
        <f t="shared" si="9"/>
        <v>0</v>
      </c>
      <c r="AC31" s="209">
        <f t="shared" si="9"/>
        <v>0</v>
      </c>
      <c r="AD31" s="209">
        <f t="shared" si="9"/>
        <v>0</v>
      </c>
      <c r="AE31" s="208">
        <f t="shared" si="9"/>
        <v>0</v>
      </c>
      <c r="AF31" s="206">
        <f t="shared" si="1"/>
        <v>75217</v>
      </c>
      <c r="AG31" s="1"/>
    </row>
    <row r="32" spans="2:33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7">
        <v>0</v>
      </c>
      <c r="J32" s="208">
        <v>0</v>
      </c>
      <c r="K32" s="207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8">
        <v>0</v>
      </c>
      <c r="R32" s="207">
        <v>0</v>
      </c>
      <c r="S32" s="209">
        <v>0</v>
      </c>
      <c r="T32" s="208">
        <v>0</v>
      </c>
      <c r="U32" s="207">
        <v>0</v>
      </c>
      <c r="V32" s="208">
        <v>0</v>
      </c>
      <c r="W32" s="207"/>
      <c r="X32" s="209">
        <v>0</v>
      </c>
      <c r="Y32" s="207"/>
      <c r="Z32" s="209">
        <v>0</v>
      </c>
      <c r="AA32" s="207">
        <v>0</v>
      </c>
      <c r="AB32" s="209">
        <v>0</v>
      </c>
      <c r="AC32" s="209">
        <v>0</v>
      </c>
      <c r="AD32" s="209">
        <v>0</v>
      </c>
      <c r="AE32" s="208">
        <v>0</v>
      </c>
      <c r="AF32" s="206">
        <f t="shared" si="1"/>
        <v>0</v>
      </c>
      <c r="AG32" s="1"/>
    </row>
    <row r="33" spans="2:33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7">
        <v>0</v>
      </c>
      <c r="J33" s="208">
        <v>0</v>
      </c>
      <c r="K33" s="207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8">
        <v>0</v>
      </c>
      <c r="R33" s="207">
        <v>0</v>
      </c>
      <c r="S33" s="209">
        <v>0</v>
      </c>
      <c r="T33" s="208">
        <v>0</v>
      </c>
      <c r="U33" s="207">
        <v>0</v>
      </c>
      <c r="V33" s="208">
        <v>0</v>
      </c>
      <c r="W33" s="207">
        <v>0</v>
      </c>
      <c r="X33" s="209">
        <v>0</v>
      </c>
      <c r="Y33" s="207">
        <v>0</v>
      </c>
      <c r="Z33" s="209">
        <v>0</v>
      </c>
      <c r="AA33" s="207">
        <v>0</v>
      </c>
      <c r="AB33" s="209">
        <v>0</v>
      </c>
      <c r="AC33" s="209">
        <v>0</v>
      </c>
      <c r="AD33" s="209">
        <v>0</v>
      </c>
      <c r="AE33" s="208">
        <v>0</v>
      </c>
      <c r="AF33" s="206">
        <f t="shared" si="1"/>
        <v>0</v>
      </c>
      <c r="AG33" s="1"/>
    </row>
    <row r="34" spans="2:33" ht="18" customHeight="1">
      <c r="B34" s="202"/>
      <c r="C34" s="203"/>
      <c r="D34" s="204" t="s">
        <v>42</v>
      </c>
      <c r="E34" s="204"/>
      <c r="F34" s="204"/>
      <c r="G34" s="212"/>
      <c r="H34" s="206">
        <v>34676</v>
      </c>
      <c r="I34" s="207">
        <v>0</v>
      </c>
      <c r="J34" s="208">
        <v>0</v>
      </c>
      <c r="K34" s="207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8">
        <v>0</v>
      </c>
      <c r="R34" s="207">
        <v>7321</v>
      </c>
      <c r="S34" s="209">
        <v>2929</v>
      </c>
      <c r="T34" s="208">
        <v>0</v>
      </c>
      <c r="U34" s="207"/>
      <c r="V34" s="208">
        <v>0</v>
      </c>
      <c r="W34" s="207">
        <v>0</v>
      </c>
      <c r="X34" s="209">
        <v>0</v>
      </c>
      <c r="Y34" s="207">
        <v>0</v>
      </c>
      <c r="Z34" s="209">
        <v>0</v>
      </c>
      <c r="AA34" s="207">
        <v>0</v>
      </c>
      <c r="AB34" s="209">
        <v>0</v>
      </c>
      <c r="AC34" s="209">
        <v>0</v>
      </c>
      <c r="AD34" s="209">
        <v>0</v>
      </c>
      <c r="AE34" s="208">
        <v>0</v>
      </c>
      <c r="AF34" s="206">
        <f t="shared" si="1"/>
        <v>44926</v>
      </c>
      <c r="AG34" s="1"/>
    </row>
    <row r="35" spans="2:33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7">
        <v>0</v>
      </c>
      <c r="J35" s="208">
        <v>0</v>
      </c>
      <c r="K35" s="207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8">
        <v>0</v>
      </c>
      <c r="R35" s="207">
        <v>0</v>
      </c>
      <c r="S35" s="209">
        <v>0</v>
      </c>
      <c r="T35" s="208">
        <v>0</v>
      </c>
      <c r="U35" s="207">
        <v>0</v>
      </c>
      <c r="V35" s="208">
        <v>0</v>
      </c>
      <c r="W35" s="207">
        <v>0</v>
      </c>
      <c r="X35" s="209">
        <v>0</v>
      </c>
      <c r="Y35" s="207">
        <v>0</v>
      </c>
      <c r="Z35" s="209">
        <v>0</v>
      </c>
      <c r="AA35" s="207">
        <v>0</v>
      </c>
      <c r="AB35" s="209">
        <v>0</v>
      </c>
      <c r="AC35" s="209">
        <v>0</v>
      </c>
      <c r="AD35" s="209">
        <v>0</v>
      </c>
      <c r="AE35" s="208">
        <v>0</v>
      </c>
      <c r="AF35" s="206">
        <f t="shared" si="1"/>
        <v>0</v>
      </c>
      <c r="AG35" s="1"/>
    </row>
    <row r="36" spans="2:33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7">
        <v>0</v>
      </c>
      <c r="J36" s="208">
        <v>0</v>
      </c>
      <c r="K36" s="207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8">
        <v>0</v>
      </c>
      <c r="R36" s="207">
        <v>0</v>
      </c>
      <c r="S36" s="209">
        <v>0</v>
      </c>
      <c r="T36" s="208">
        <v>0</v>
      </c>
      <c r="U36" s="207">
        <v>0</v>
      </c>
      <c r="V36" s="208">
        <v>0</v>
      </c>
      <c r="W36" s="207">
        <v>0</v>
      </c>
      <c r="X36" s="209">
        <v>0</v>
      </c>
      <c r="Y36" s="207">
        <v>0</v>
      </c>
      <c r="Z36" s="209">
        <v>0</v>
      </c>
      <c r="AA36" s="207">
        <v>0</v>
      </c>
      <c r="AB36" s="209">
        <v>0</v>
      </c>
      <c r="AC36" s="209">
        <v>0</v>
      </c>
      <c r="AD36" s="209">
        <v>0</v>
      </c>
      <c r="AE36" s="208">
        <v>0</v>
      </c>
      <c r="AF36" s="206">
        <f t="shared" si="1"/>
        <v>0</v>
      </c>
      <c r="AG36" s="1"/>
    </row>
    <row r="37" spans="2:33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7">
        <v>0</v>
      </c>
      <c r="J37" s="208">
        <v>0</v>
      </c>
      <c r="K37" s="207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8">
        <v>0</v>
      </c>
      <c r="R37" s="207">
        <v>0</v>
      </c>
      <c r="S37" s="209">
        <v>0</v>
      </c>
      <c r="T37" s="208">
        <v>0</v>
      </c>
      <c r="U37" s="207">
        <v>0</v>
      </c>
      <c r="V37" s="208">
        <v>0</v>
      </c>
      <c r="W37" s="207">
        <v>0</v>
      </c>
      <c r="X37" s="209">
        <v>0</v>
      </c>
      <c r="Y37" s="207">
        <v>0</v>
      </c>
      <c r="Z37" s="209">
        <v>0</v>
      </c>
      <c r="AA37" s="207">
        <v>0</v>
      </c>
      <c r="AB37" s="209">
        <v>0</v>
      </c>
      <c r="AC37" s="209">
        <v>0</v>
      </c>
      <c r="AD37" s="209">
        <v>0</v>
      </c>
      <c r="AE37" s="208">
        <v>0</v>
      </c>
      <c r="AF37" s="206">
        <f t="shared" si="1"/>
        <v>0</v>
      </c>
      <c r="AG37" s="1"/>
    </row>
    <row r="38" spans="2:33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7">
        <v>0</v>
      </c>
      <c r="J38" s="208">
        <v>0</v>
      </c>
      <c r="K38" s="207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8">
        <v>0</v>
      </c>
      <c r="R38" s="207">
        <v>0</v>
      </c>
      <c r="S38" s="209">
        <v>0</v>
      </c>
      <c r="T38" s="208">
        <v>0</v>
      </c>
      <c r="U38" s="207">
        <v>0</v>
      </c>
      <c r="V38" s="208">
        <v>0</v>
      </c>
      <c r="W38" s="207"/>
      <c r="X38" s="209">
        <v>0</v>
      </c>
      <c r="Y38" s="207"/>
      <c r="Z38" s="209">
        <v>0</v>
      </c>
      <c r="AA38" s="207">
        <v>0</v>
      </c>
      <c r="AB38" s="209">
        <v>0</v>
      </c>
      <c r="AC38" s="209">
        <v>0</v>
      </c>
      <c r="AD38" s="209">
        <v>0</v>
      </c>
      <c r="AE38" s="208">
        <v>0</v>
      </c>
      <c r="AF38" s="206">
        <f t="shared" si="1"/>
        <v>0</v>
      </c>
      <c r="AG38" s="1"/>
    </row>
    <row r="39" spans="2:33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7">
        <v>0</v>
      </c>
      <c r="J39" s="208">
        <v>0</v>
      </c>
      <c r="K39" s="207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8">
        <v>0</v>
      </c>
      <c r="R39" s="207">
        <v>0</v>
      </c>
      <c r="S39" s="209">
        <v>0</v>
      </c>
      <c r="T39" s="208">
        <v>0</v>
      </c>
      <c r="U39" s="207">
        <v>0</v>
      </c>
      <c r="V39" s="208">
        <v>0</v>
      </c>
      <c r="W39" s="207">
        <v>0</v>
      </c>
      <c r="X39" s="209">
        <v>0</v>
      </c>
      <c r="Y39" s="207">
        <v>0</v>
      </c>
      <c r="Z39" s="209">
        <v>0</v>
      </c>
      <c r="AA39" s="207">
        <v>0</v>
      </c>
      <c r="AB39" s="209">
        <v>0</v>
      </c>
      <c r="AC39" s="209">
        <v>0</v>
      </c>
      <c r="AD39" s="209">
        <v>0</v>
      </c>
      <c r="AE39" s="208">
        <v>0</v>
      </c>
      <c r="AF39" s="206">
        <f t="shared" si="1"/>
        <v>0</v>
      </c>
      <c r="AG39" s="1"/>
    </row>
    <row r="40" spans="2:33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9"/>
      <c r="J40" s="220">
        <v>0</v>
      </c>
      <c r="K40" s="219"/>
      <c r="L40" s="221">
        <v>0</v>
      </c>
      <c r="M40" s="221">
        <v>0</v>
      </c>
      <c r="N40" s="221">
        <v>0</v>
      </c>
      <c r="O40" s="221">
        <v>0</v>
      </c>
      <c r="P40" s="221">
        <v>12507</v>
      </c>
      <c r="Q40" s="220">
        <v>1653</v>
      </c>
      <c r="R40" s="219"/>
      <c r="S40" s="221"/>
      <c r="T40" s="220">
        <v>0</v>
      </c>
      <c r="U40" s="219"/>
      <c r="V40" s="220">
        <v>0</v>
      </c>
      <c r="W40" s="219">
        <v>5486</v>
      </c>
      <c r="X40" s="221">
        <v>0</v>
      </c>
      <c r="Y40" s="219">
        <v>10645</v>
      </c>
      <c r="Z40" s="221">
        <v>0</v>
      </c>
      <c r="AA40" s="219">
        <v>0</v>
      </c>
      <c r="AB40" s="221">
        <v>0</v>
      </c>
      <c r="AC40" s="221">
        <v>0</v>
      </c>
      <c r="AD40" s="221">
        <v>0</v>
      </c>
      <c r="AE40" s="220">
        <v>0</v>
      </c>
      <c r="AF40" s="218">
        <f t="shared" si="1"/>
        <v>30291</v>
      </c>
      <c r="AG40" s="1"/>
    </row>
    <row r="41" spans="2:33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f>H42+H45+H46+H47+H48</f>
        <v>34676</v>
      </c>
      <c r="I41" s="207">
        <f aca="true" t="shared" si="10" ref="I41:AE41">I42+I45+I46+I47+I48</f>
        <v>2485</v>
      </c>
      <c r="J41" s="208">
        <f t="shared" si="10"/>
        <v>0</v>
      </c>
      <c r="K41" s="207">
        <f t="shared" si="10"/>
        <v>0</v>
      </c>
      <c r="L41" s="209">
        <f t="shared" si="10"/>
        <v>0</v>
      </c>
      <c r="M41" s="209">
        <f t="shared" si="10"/>
        <v>0</v>
      </c>
      <c r="N41" s="209">
        <f t="shared" si="10"/>
        <v>0</v>
      </c>
      <c r="O41" s="209">
        <f t="shared" si="10"/>
        <v>0</v>
      </c>
      <c r="P41" s="209">
        <f t="shared" si="10"/>
        <v>14918</v>
      </c>
      <c r="Q41" s="208">
        <f t="shared" si="10"/>
        <v>7347</v>
      </c>
      <c r="R41" s="207">
        <f t="shared" si="10"/>
        <v>7321</v>
      </c>
      <c r="S41" s="209">
        <f t="shared" si="10"/>
        <v>2929</v>
      </c>
      <c r="T41" s="208">
        <f t="shared" si="10"/>
        <v>0</v>
      </c>
      <c r="U41" s="207">
        <f t="shared" si="10"/>
        <v>0</v>
      </c>
      <c r="V41" s="208">
        <f t="shared" si="10"/>
        <v>0</v>
      </c>
      <c r="W41" s="207">
        <f t="shared" si="10"/>
        <v>3067</v>
      </c>
      <c r="X41" s="209">
        <f t="shared" si="10"/>
        <v>0</v>
      </c>
      <c r="Y41" s="207">
        <f>Y42+Y45+Y46+Y47+Y48</f>
        <v>10645</v>
      </c>
      <c r="Z41" s="209">
        <f>Z42+Z45+Z46+Z47+Z48</f>
        <v>0</v>
      </c>
      <c r="AA41" s="207">
        <f t="shared" si="10"/>
        <v>0</v>
      </c>
      <c r="AB41" s="209">
        <f t="shared" si="10"/>
        <v>3357</v>
      </c>
      <c r="AC41" s="209">
        <f t="shared" si="10"/>
        <v>20364</v>
      </c>
      <c r="AD41" s="209">
        <f t="shared" si="10"/>
        <v>8837</v>
      </c>
      <c r="AE41" s="208">
        <f t="shared" si="10"/>
        <v>0</v>
      </c>
      <c r="AF41" s="206">
        <f t="shared" si="1"/>
        <v>115946</v>
      </c>
      <c r="AG41" s="1"/>
    </row>
    <row r="42" spans="2:33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7">
        <v>2485</v>
      </c>
      <c r="J42" s="208">
        <v>0</v>
      </c>
      <c r="K42" s="207"/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8">
        <v>0</v>
      </c>
      <c r="R42" s="207"/>
      <c r="S42" s="209"/>
      <c r="T42" s="208">
        <v>0</v>
      </c>
      <c r="U42" s="207"/>
      <c r="V42" s="208">
        <v>0</v>
      </c>
      <c r="W42" s="207">
        <v>3067</v>
      </c>
      <c r="X42" s="209">
        <v>0</v>
      </c>
      <c r="Y42" s="207">
        <v>702</v>
      </c>
      <c r="Z42" s="209">
        <v>0</v>
      </c>
      <c r="AA42" s="207"/>
      <c r="AB42" s="209"/>
      <c r="AC42" s="209"/>
      <c r="AD42" s="209">
        <v>0</v>
      </c>
      <c r="AE42" s="208"/>
      <c r="AF42" s="206">
        <f t="shared" si="1"/>
        <v>6254</v>
      </c>
      <c r="AG42" s="1"/>
    </row>
    <row r="43" spans="2:33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7">
        <v>0</v>
      </c>
      <c r="J43" s="208">
        <v>0</v>
      </c>
      <c r="K43" s="207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8">
        <v>0</v>
      </c>
      <c r="R43" s="207">
        <v>0</v>
      </c>
      <c r="S43" s="209">
        <v>0</v>
      </c>
      <c r="T43" s="208">
        <v>0</v>
      </c>
      <c r="U43" s="207">
        <v>0</v>
      </c>
      <c r="V43" s="208">
        <v>0</v>
      </c>
      <c r="W43" s="207">
        <v>0</v>
      </c>
      <c r="X43" s="209">
        <v>0</v>
      </c>
      <c r="Y43" s="207">
        <v>0</v>
      </c>
      <c r="Z43" s="209">
        <v>0</v>
      </c>
      <c r="AA43" s="207">
        <v>0</v>
      </c>
      <c r="AB43" s="209">
        <v>0</v>
      </c>
      <c r="AC43" s="209">
        <v>0</v>
      </c>
      <c r="AD43" s="209">
        <v>0</v>
      </c>
      <c r="AE43" s="208">
        <v>0</v>
      </c>
      <c r="AF43" s="206">
        <f aca="true" t="shared" si="11" ref="AF43:AF59">SUM(H43:AE43)</f>
        <v>0</v>
      </c>
      <c r="AG43" s="1"/>
    </row>
    <row r="44" spans="2:33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7">
        <v>0</v>
      </c>
      <c r="J44" s="208">
        <v>0</v>
      </c>
      <c r="K44" s="207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8">
        <v>0</v>
      </c>
      <c r="R44" s="207">
        <v>0</v>
      </c>
      <c r="S44" s="209">
        <v>0</v>
      </c>
      <c r="T44" s="208">
        <v>0</v>
      </c>
      <c r="U44" s="207">
        <v>0</v>
      </c>
      <c r="V44" s="208">
        <v>0</v>
      </c>
      <c r="W44" s="207">
        <v>0</v>
      </c>
      <c r="X44" s="209">
        <v>0</v>
      </c>
      <c r="Y44" s="207">
        <v>0</v>
      </c>
      <c r="Z44" s="209">
        <v>0</v>
      </c>
      <c r="AA44" s="207">
        <v>0</v>
      </c>
      <c r="AB44" s="209">
        <v>0</v>
      </c>
      <c r="AC44" s="209">
        <v>0</v>
      </c>
      <c r="AD44" s="209">
        <v>0</v>
      </c>
      <c r="AE44" s="208">
        <v>0</v>
      </c>
      <c r="AF44" s="206">
        <f t="shared" si="11"/>
        <v>0</v>
      </c>
      <c r="AG44" s="1"/>
    </row>
    <row r="45" spans="1:33" ht="18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186</v>
      </c>
      <c r="H45" s="206">
        <v>34676</v>
      </c>
      <c r="I45" s="207">
        <v>0</v>
      </c>
      <c r="J45" s="208">
        <v>0</v>
      </c>
      <c r="K45" s="207">
        <v>0</v>
      </c>
      <c r="L45" s="209">
        <v>0</v>
      </c>
      <c r="M45" s="209">
        <v>0</v>
      </c>
      <c r="N45" s="209">
        <v>0</v>
      </c>
      <c r="O45" s="209">
        <v>0</v>
      </c>
      <c r="P45" s="209"/>
      <c r="Q45" s="208">
        <v>7347</v>
      </c>
      <c r="R45" s="207">
        <v>7321</v>
      </c>
      <c r="S45" s="209">
        <v>2929</v>
      </c>
      <c r="T45" s="208">
        <v>0</v>
      </c>
      <c r="U45" s="207">
        <v>0</v>
      </c>
      <c r="V45" s="208">
        <v>0</v>
      </c>
      <c r="W45" s="207"/>
      <c r="X45" s="209">
        <v>0</v>
      </c>
      <c r="Y45" s="207">
        <v>9943</v>
      </c>
      <c r="Z45" s="209">
        <v>0</v>
      </c>
      <c r="AA45" s="207">
        <v>0</v>
      </c>
      <c r="AB45" s="209">
        <v>3357</v>
      </c>
      <c r="AC45" s="209">
        <v>20364</v>
      </c>
      <c r="AD45" s="209">
        <v>8837</v>
      </c>
      <c r="AE45" s="208">
        <v>0</v>
      </c>
      <c r="AF45" s="206">
        <f t="shared" si="11"/>
        <v>94774</v>
      </c>
      <c r="AG45" s="1"/>
    </row>
    <row r="46" spans="2:33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7">
        <v>0</v>
      </c>
      <c r="J46" s="208">
        <v>0</v>
      </c>
      <c r="K46" s="207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8">
        <v>0</v>
      </c>
      <c r="R46" s="207">
        <v>0</v>
      </c>
      <c r="S46" s="209">
        <v>0</v>
      </c>
      <c r="T46" s="208">
        <v>0</v>
      </c>
      <c r="U46" s="207">
        <v>0</v>
      </c>
      <c r="V46" s="208">
        <v>0</v>
      </c>
      <c r="W46" s="207">
        <v>0</v>
      </c>
      <c r="X46" s="209">
        <v>0</v>
      </c>
      <c r="Y46" s="207">
        <v>0</v>
      </c>
      <c r="Z46" s="209">
        <v>0</v>
      </c>
      <c r="AA46" s="207">
        <v>0</v>
      </c>
      <c r="AB46" s="209">
        <v>0</v>
      </c>
      <c r="AC46" s="209">
        <v>0</v>
      </c>
      <c r="AD46" s="209">
        <v>0</v>
      </c>
      <c r="AE46" s="208">
        <v>0</v>
      </c>
      <c r="AF46" s="206">
        <f t="shared" si="11"/>
        <v>0</v>
      </c>
      <c r="AG46" s="1"/>
    </row>
    <row r="47" spans="2:33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7">
        <v>0</v>
      </c>
      <c r="J47" s="208">
        <v>0</v>
      </c>
      <c r="K47" s="207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8">
        <v>0</v>
      </c>
      <c r="R47" s="207">
        <v>0</v>
      </c>
      <c r="S47" s="209">
        <v>0</v>
      </c>
      <c r="T47" s="208">
        <v>0</v>
      </c>
      <c r="U47" s="207">
        <v>0</v>
      </c>
      <c r="V47" s="208">
        <v>0</v>
      </c>
      <c r="W47" s="207"/>
      <c r="X47" s="209">
        <v>0</v>
      </c>
      <c r="Y47" s="207"/>
      <c r="Z47" s="209">
        <v>0</v>
      </c>
      <c r="AA47" s="207">
        <v>0</v>
      </c>
      <c r="AB47" s="209">
        <v>0</v>
      </c>
      <c r="AC47" s="209">
        <v>0</v>
      </c>
      <c r="AD47" s="209">
        <v>0</v>
      </c>
      <c r="AE47" s="208">
        <v>0</v>
      </c>
      <c r="AF47" s="206">
        <f t="shared" si="11"/>
        <v>0</v>
      </c>
      <c r="AG47" s="1"/>
    </row>
    <row r="48" spans="2:33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9"/>
      <c r="J48" s="220">
        <v>0</v>
      </c>
      <c r="K48" s="219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14918</v>
      </c>
      <c r="Q48" s="220">
        <v>0</v>
      </c>
      <c r="R48" s="219">
        <v>0</v>
      </c>
      <c r="S48" s="221">
        <v>0</v>
      </c>
      <c r="T48" s="220">
        <v>0</v>
      </c>
      <c r="U48" s="219">
        <v>0</v>
      </c>
      <c r="V48" s="220">
        <v>0</v>
      </c>
      <c r="W48" s="219">
        <v>0</v>
      </c>
      <c r="X48" s="221">
        <v>0</v>
      </c>
      <c r="Y48" s="219"/>
      <c r="Z48" s="221">
        <v>0</v>
      </c>
      <c r="AA48" s="219">
        <v>0</v>
      </c>
      <c r="AB48" s="221">
        <v>0</v>
      </c>
      <c r="AC48" s="221">
        <v>0</v>
      </c>
      <c r="AD48" s="221">
        <v>0</v>
      </c>
      <c r="AE48" s="220">
        <v>0</v>
      </c>
      <c r="AF48" s="218">
        <f t="shared" si="11"/>
        <v>14918</v>
      </c>
      <c r="AG48" s="1"/>
    </row>
    <row r="49" spans="2:33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9">
        <f aca="true" t="shared" si="12" ref="I49:AE49">I31-I41</f>
        <v>-2485</v>
      </c>
      <c r="J49" s="220">
        <f t="shared" si="12"/>
        <v>0</v>
      </c>
      <c r="K49" s="219">
        <f t="shared" si="12"/>
        <v>0</v>
      </c>
      <c r="L49" s="221">
        <f t="shared" si="12"/>
        <v>0</v>
      </c>
      <c r="M49" s="221">
        <f t="shared" si="12"/>
        <v>0</v>
      </c>
      <c r="N49" s="221">
        <f t="shared" si="12"/>
        <v>0</v>
      </c>
      <c r="O49" s="221">
        <f t="shared" si="12"/>
        <v>0</v>
      </c>
      <c r="P49" s="221">
        <f t="shared" si="12"/>
        <v>-2411</v>
      </c>
      <c r="Q49" s="220">
        <f t="shared" si="12"/>
        <v>-5694</v>
      </c>
      <c r="R49" s="219">
        <f t="shared" si="12"/>
        <v>0</v>
      </c>
      <c r="S49" s="221">
        <f t="shared" si="12"/>
        <v>0</v>
      </c>
      <c r="T49" s="220">
        <f t="shared" si="12"/>
        <v>0</v>
      </c>
      <c r="U49" s="219">
        <f t="shared" si="12"/>
        <v>0</v>
      </c>
      <c r="V49" s="220">
        <f t="shared" si="12"/>
        <v>0</v>
      </c>
      <c r="W49" s="219">
        <f t="shared" si="12"/>
        <v>2419</v>
      </c>
      <c r="X49" s="221">
        <f t="shared" si="12"/>
        <v>0</v>
      </c>
      <c r="Y49" s="219">
        <f>Y31-Y41</f>
        <v>0</v>
      </c>
      <c r="Z49" s="221">
        <f>Z31-Z41</f>
        <v>0</v>
      </c>
      <c r="AA49" s="219">
        <f t="shared" si="12"/>
        <v>0</v>
      </c>
      <c r="AB49" s="221">
        <f t="shared" si="12"/>
        <v>-3357</v>
      </c>
      <c r="AC49" s="221">
        <f t="shared" si="12"/>
        <v>-20364</v>
      </c>
      <c r="AD49" s="221">
        <f t="shared" si="12"/>
        <v>-8837</v>
      </c>
      <c r="AE49" s="220">
        <f t="shared" si="12"/>
        <v>0</v>
      </c>
      <c r="AF49" s="218">
        <f t="shared" si="11"/>
        <v>-40729</v>
      </c>
      <c r="AG49" s="1"/>
    </row>
    <row r="50" spans="2:33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9">
        <v>3405</v>
      </c>
      <c r="J50" s="220">
        <f aca="true" t="shared" si="13" ref="I50:AE50">J30+J49</f>
        <v>675</v>
      </c>
      <c r="K50" s="219">
        <f t="shared" si="13"/>
        <v>13052</v>
      </c>
      <c r="L50" s="221">
        <f t="shared" si="13"/>
        <v>14736</v>
      </c>
      <c r="M50" s="221">
        <f t="shared" si="13"/>
        <v>392</v>
      </c>
      <c r="N50" s="221">
        <f t="shared" si="13"/>
        <v>-7037</v>
      </c>
      <c r="O50" s="221">
        <f t="shared" si="13"/>
        <v>5635</v>
      </c>
      <c r="P50" s="221">
        <f t="shared" si="13"/>
        <v>3691</v>
      </c>
      <c r="Q50" s="220">
        <f t="shared" si="13"/>
        <v>-6309</v>
      </c>
      <c r="R50" s="219">
        <f t="shared" si="13"/>
        <v>-15766</v>
      </c>
      <c r="S50" s="221">
        <f t="shared" si="13"/>
        <v>-3488</v>
      </c>
      <c r="T50" s="220">
        <f t="shared" si="13"/>
        <v>19533</v>
      </c>
      <c r="U50" s="219">
        <f t="shared" si="13"/>
        <v>19697</v>
      </c>
      <c r="V50" s="220">
        <f t="shared" si="13"/>
        <v>541</v>
      </c>
      <c r="W50" s="219">
        <f t="shared" si="13"/>
        <v>41100</v>
      </c>
      <c r="X50" s="221">
        <f t="shared" si="13"/>
        <v>2551</v>
      </c>
      <c r="Y50" s="219">
        <f>Y30+Y49</f>
        <v>-2251</v>
      </c>
      <c r="Z50" s="221">
        <f>Z30+Z49</f>
        <v>9731</v>
      </c>
      <c r="AA50" s="219">
        <f t="shared" si="13"/>
        <v>-14454</v>
      </c>
      <c r="AB50" s="221">
        <f t="shared" si="13"/>
        <v>15012</v>
      </c>
      <c r="AC50" s="221">
        <f t="shared" si="13"/>
        <v>-15672</v>
      </c>
      <c r="AD50" s="221">
        <f t="shared" si="13"/>
        <v>20983</v>
      </c>
      <c r="AE50" s="220">
        <f t="shared" si="13"/>
        <v>1246</v>
      </c>
      <c r="AF50" s="225">
        <f t="shared" si="11"/>
        <v>107003</v>
      </c>
      <c r="AG50" s="1"/>
    </row>
    <row r="51" spans="2:33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9">
        <v>3284</v>
      </c>
      <c r="J51" s="220">
        <v>3284</v>
      </c>
      <c r="K51" s="219">
        <v>14963</v>
      </c>
      <c r="L51" s="221">
        <v>14500</v>
      </c>
      <c r="M51" s="221">
        <v>2403</v>
      </c>
      <c r="N51" s="221">
        <v>665</v>
      </c>
      <c r="O51" s="221">
        <v>0</v>
      </c>
      <c r="P51" s="221">
        <v>686</v>
      </c>
      <c r="Q51" s="220">
        <v>0</v>
      </c>
      <c r="R51" s="219">
        <v>77</v>
      </c>
      <c r="S51" s="221"/>
      <c r="T51" s="220"/>
      <c r="U51" s="219">
        <v>10052</v>
      </c>
      <c r="V51" s="220">
        <v>0</v>
      </c>
      <c r="W51" s="219">
        <v>43</v>
      </c>
      <c r="X51" s="221">
        <v>0</v>
      </c>
      <c r="Y51" s="219"/>
      <c r="Z51" s="221">
        <v>0</v>
      </c>
      <c r="AA51" s="219"/>
      <c r="AB51" s="221">
        <v>6217</v>
      </c>
      <c r="AC51" s="221">
        <v>0</v>
      </c>
      <c r="AD51" s="221">
        <v>2219</v>
      </c>
      <c r="AE51" s="220">
        <v>2104</v>
      </c>
      <c r="AF51" s="225">
        <f t="shared" si="11"/>
        <v>60497</v>
      </c>
      <c r="AG51" s="1"/>
    </row>
    <row r="52" spans="2:33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9">
        <v>3285</v>
      </c>
      <c r="J52" s="220">
        <v>3285</v>
      </c>
      <c r="K52" s="219">
        <v>8766</v>
      </c>
      <c r="L52" s="221">
        <v>3653</v>
      </c>
      <c r="M52" s="221">
        <v>5667</v>
      </c>
      <c r="N52" s="221">
        <v>1809</v>
      </c>
      <c r="O52" s="221">
        <v>3669</v>
      </c>
      <c r="P52" s="221">
        <v>7011</v>
      </c>
      <c r="Q52" s="220">
        <v>10092</v>
      </c>
      <c r="R52" s="219">
        <v>1537</v>
      </c>
      <c r="S52" s="221"/>
      <c r="T52" s="220">
        <v>49005</v>
      </c>
      <c r="U52" s="219">
        <v>23486</v>
      </c>
      <c r="V52" s="220">
        <v>15932</v>
      </c>
      <c r="W52" s="219">
        <v>6447</v>
      </c>
      <c r="X52" s="221">
        <v>0</v>
      </c>
      <c r="Y52" s="219">
        <v>10979</v>
      </c>
      <c r="Z52" s="221">
        <v>0</v>
      </c>
      <c r="AA52" s="219">
        <v>10738</v>
      </c>
      <c r="AB52" s="221"/>
      <c r="AC52" s="221">
        <v>4409</v>
      </c>
      <c r="AD52" s="221"/>
      <c r="AE52" s="220">
        <v>2001</v>
      </c>
      <c r="AF52" s="225">
        <f t="shared" si="11"/>
        <v>171771</v>
      </c>
      <c r="AG52" s="1"/>
    </row>
    <row r="53" spans="2:33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9">
        <v>0</v>
      </c>
      <c r="J53" s="220">
        <v>0</v>
      </c>
      <c r="K53" s="219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0">
        <v>0</v>
      </c>
      <c r="R53" s="219">
        <v>0</v>
      </c>
      <c r="S53" s="221">
        <v>0</v>
      </c>
      <c r="T53" s="220">
        <v>0</v>
      </c>
      <c r="U53" s="219">
        <v>0</v>
      </c>
      <c r="V53" s="220">
        <v>0</v>
      </c>
      <c r="W53" s="219">
        <v>0</v>
      </c>
      <c r="X53" s="221">
        <v>0</v>
      </c>
      <c r="Y53" s="219">
        <v>0</v>
      </c>
      <c r="Z53" s="221">
        <v>0</v>
      </c>
      <c r="AA53" s="219">
        <v>0</v>
      </c>
      <c r="AB53" s="221">
        <v>0</v>
      </c>
      <c r="AC53" s="221">
        <v>0</v>
      </c>
      <c r="AD53" s="221">
        <v>0</v>
      </c>
      <c r="AE53" s="220">
        <v>0</v>
      </c>
      <c r="AF53" s="225">
        <f t="shared" si="11"/>
        <v>0</v>
      </c>
      <c r="AG53" s="1"/>
    </row>
    <row r="54" spans="2:33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9">
        <v>0</v>
      </c>
      <c r="J54" s="220">
        <v>0</v>
      </c>
      <c r="K54" s="219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0">
        <v>0</v>
      </c>
      <c r="R54" s="219">
        <v>0</v>
      </c>
      <c r="S54" s="221">
        <v>3197</v>
      </c>
      <c r="T54" s="220">
        <v>0</v>
      </c>
      <c r="U54" s="219">
        <v>0</v>
      </c>
      <c r="V54" s="220">
        <v>0</v>
      </c>
      <c r="W54" s="219">
        <v>0</v>
      </c>
      <c r="X54" s="221">
        <v>0</v>
      </c>
      <c r="Y54" s="219">
        <v>0</v>
      </c>
      <c r="Z54" s="221">
        <v>0</v>
      </c>
      <c r="AA54" s="219">
        <v>0</v>
      </c>
      <c r="AB54" s="221">
        <v>0</v>
      </c>
      <c r="AC54" s="221">
        <v>0</v>
      </c>
      <c r="AD54" s="221">
        <v>0</v>
      </c>
      <c r="AE54" s="220">
        <v>0</v>
      </c>
      <c r="AF54" s="225">
        <f t="shared" si="11"/>
        <v>3197</v>
      </c>
      <c r="AG54" s="1"/>
    </row>
    <row r="55" spans="2:33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9">
        <f aca="true" t="shared" si="14" ref="I55:AE55">I50-I51+I52-I54+I61+I62</f>
        <v>3406</v>
      </c>
      <c r="J55" s="220">
        <f t="shared" si="14"/>
        <v>676</v>
      </c>
      <c r="K55" s="219">
        <f t="shared" si="14"/>
        <v>6855</v>
      </c>
      <c r="L55" s="221">
        <f t="shared" si="14"/>
        <v>3889</v>
      </c>
      <c r="M55" s="221">
        <f t="shared" si="14"/>
        <v>3656</v>
      </c>
      <c r="N55" s="221">
        <f t="shared" si="14"/>
        <v>-5893</v>
      </c>
      <c r="O55" s="221">
        <f t="shared" si="14"/>
        <v>9304</v>
      </c>
      <c r="P55" s="221">
        <f t="shared" si="14"/>
        <v>10016</v>
      </c>
      <c r="Q55" s="220">
        <f t="shared" si="14"/>
        <v>3783</v>
      </c>
      <c r="R55" s="219">
        <f t="shared" si="14"/>
        <v>-14306</v>
      </c>
      <c r="S55" s="221">
        <f t="shared" si="14"/>
        <v>-6685</v>
      </c>
      <c r="T55" s="220">
        <f t="shared" si="14"/>
        <v>68538</v>
      </c>
      <c r="U55" s="219">
        <f t="shared" si="14"/>
        <v>33131</v>
      </c>
      <c r="V55" s="220">
        <f t="shared" si="14"/>
        <v>16473</v>
      </c>
      <c r="W55" s="219">
        <f t="shared" si="14"/>
        <v>47504</v>
      </c>
      <c r="X55" s="221">
        <f t="shared" si="14"/>
        <v>2551</v>
      </c>
      <c r="Y55" s="219">
        <f>Y50-Y51+Y52-Y54+Y61+Y62</f>
        <v>8728</v>
      </c>
      <c r="Z55" s="221">
        <f>Z50-Z51+Z52-Z54+Z61+Z62</f>
        <v>9731</v>
      </c>
      <c r="AA55" s="219">
        <f t="shared" si="14"/>
        <v>-3716</v>
      </c>
      <c r="AB55" s="221">
        <f t="shared" si="14"/>
        <v>8795</v>
      </c>
      <c r="AC55" s="221">
        <f t="shared" si="14"/>
        <v>-11263</v>
      </c>
      <c r="AD55" s="221">
        <f t="shared" si="14"/>
        <v>18764</v>
      </c>
      <c r="AE55" s="220">
        <f t="shared" si="14"/>
        <v>1143</v>
      </c>
      <c r="AF55" s="225">
        <f t="shared" si="11"/>
        <v>215080</v>
      </c>
      <c r="AG55" s="1"/>
    </row>
    <row r="56" spans="2:33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9">
        <v>0</v>
      </c>
      <c r="J56" s="220">
        <v>0</v>
      </c>
      <c r="K56" s="219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0">
        <v>0</v>
      </c>
      <c r="R56" s="219">
        <v>0</v>
      </c>
      <c r="S56" s="221">
        <v>0</v>
      </c>
      <c r="T56" s="220">
        <v>0</v>
      </c>
      <c r="U56" s="219">
        <v>0</v>
      </c>
      <c r="V56" s="220">
        <v>0</v>
      </c>
      <c r="W56" s="219"/>
      <c r="X56" s="221">
        <v>0</v>
      </c>
      <c r="Y56" s="219"/>
      <c r="Z56" s="221">
        <v>0</v>
      </c>
      <c r="AA56" s="219">
        <v>0</v>
      </c>
      <c r="AB56" s="221">
        <v>0</v>
      </c>
      <c r="AC56" s="221">
        <v>0</v>
      </c>
      <c r="AD56" s="221">
        <v>0</v>
      </c>
      <c r="AE56" s="220">
        <v>0</v>
      </c>
      <c r="AF56" s="225">
        <f t="shared" si="11"/>
        <v>0</v>
      </c>
      <c r="AG56" s="1"/>
    </row>
    <row r="57" spans="2:33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9">
        <v>0</v>
      </c>
      <c r="J57" s="220">
        <v>0</v>
      </c>
      <c r="K57" s="219">
        <v>0</v>
      </c>
      <c r="L57" s="221">
        <v>0</v>
      </c>
      <c r="M57" s="221">
        <v>0</v>
      </c>
      <c r="N57" s="221">
        <v>0</v>
      </c>
      <c r="O57" s="221"/>
      <c r="P57" s="221">
        <v>0</v>
      </c>
      <c r="Q57" s="220">
        <v>0</v>
      </c>
      <c r="R57" s="219">
        <v>0</v>
      </c>
      <c r="S57" s="221">
        <v>0</v>
      </c>
      <c r="T57" s="220">
        <v>0</v>
      </c>
      <c r="U57" s="219">
        <v>0</v>
      </c>
      <c r="V57" s="220">
        <v>0</v>
      </c>
      <c r="W57" s="219"/>
      <c r="X57" s="221">
        <v>0</v>
      </c>
      <c r="Y57" s="219"/>
      <c r="Z57" s="221">
        <v>0</v>
      </c>
      <c r="AA57" s="219">
        <v>0</v>
      </c>
      <c r="AB57" s="221">
        <v>0</v>
      </c>
      <c r="AC57" s="221">
        <v>0</v>
      </c>
      <c r="AD57" s="221">
        <v>0</v>
      </c>
      <c r="AE57" s="220">
        <v>0</v>
      </c>
      <c r="AF57" s="225">
        <f t="shared" si="11"/>
        <v>0</v>
      </c>
      <c r="AG57" s="1"/>
    </row>
    <row r="58" spans="2:33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7">
        <f aca="true" t="shared" si="15" ref="I58:AE58">IF(I55-I57&gt;0,I55-I57,0)</f>
        <v>3406</v>
      </c>
      <c r="J58" s="208">
        <f t="shared" si="15"/>
        <v>676</v>
      </c>
      <c r="K58" s="207">
        <f t="shared" si="15"/>
        <v>6855</v>
      </c>
      <c r="L58" s="209">
        <f t="shared" si="15"/>
        <v>3889</v>
      </c>
      <c r="M58" s="209">
        <f t="shared" si="15"/>
        <v>3656</v>
      </c>
      <c r="N58" s="209">
        <f t="shared" si="15"/>
        <v>0</v>
      </c>
      <c r="O58" s="209">
        <f t="shared" si="15"/>
        <v>9304</v>
      </c>
      <c r="P58" s="209">
        <f t="shared" si="15"/>
        <v>10016</v>
      </c>
      <c r="Q58" s="208">
        <f t="shared" si="15"/>
        <v>3783</v>
      </c>
      <c r="R58" s="207">
        <f t="shared" si="15"/>
        <v>0</v>
      </c>
      <c r="S58" s="209">
        <f t="shared" si="15"/>
        <v>0</v>
      </c>
      <c r="T58" s="208">
        <f t="shared" si="15"/>
        <v>68538</v>
      </c>
      <c r="U58" s="207">
        <f t="shared" si="15"/>
        <v>33131</v>
      </c>
      <c r="V58" s="208">
        <f t="shared" si="15"/>
        <v>16473</v>
      </c>
      <c r="W58" s="207">
        <f t="shared" si="15"/>
        <v>47504</v>
      </c>
      <c r="X58" s="209">
        <f t="shared" si="15"/>
        <v>2551</v>
      </c>
      <c r="Y58" s="207">
        <f>IF(Y55-Y57&gt;0,Y55-Y57,0)</f>
        <v>8728</v>
      </c>
      <c r="Z58" s="209">
        <f>IF(Z55-Z57&gt;0,Z55-Z57,0)</f>
        <v>9731</v>
      </c>
      <c r="AA58" s="207">
        <f t="shared" si="15"/>
        <v>0</v>
      </c>
      <c r="AB58" s="209">
        <f t="shared" si="15"/>
        <v>8795</v>
      </c>
      <c r="AC58" s="209">
        <f t="shared" si="15"/>
        <v>0</v>
      </c>
      <c r="AD58" s="209">
        <f t="shared" si="15"/>
        <v>18764</v>
      </c>
      <c r="AE58" s="208">
        <f t="shared" si="15"/>
        <v>1143</v>
      </c>
      <c r="AF58" s="227">
        <f t="shared" si="11"/>
        <v>256943</v>
      </c>
      <c r="AG58" s="1"/>
    </row>
    <row r="59" spans="2:33" ht="18" customHeight="1">
      <c r="B59" s="361" t="s">
        <v>78</v>
      </c>
      <c r="C59" s="362"/>
      <c r="D59" s="362"/>
      <c r="E59" s="216"/>
      <c r="F59" s="228" t="s">
        <v>187</v>
      </c>
      <c r="G59" s="217"/>
      <c r="H59" s="218">
        <f>IF(H55-H57&lt;0,-(H55-H57),0)</f>
        <v>0</v>
      </c>
      <c r="I59" s="219">
        <f aca="true" t="shared" si="16" ref="I59:AE59">IF(I55-I57&lt;0,-(I55-I57),0)</f>
        <v>0</v>
      </c>
      <c r="J59" s="220">
        <f t="shared" si="16"/>
        <v>0</v>
      </c>
      <c r="K59" s="219">
        <f t="shared" si="16"/>
        <v>0</v>
      </c>
      <c r="L59" s="221">
        <f t="shared" si="16"/>
        <v>0</v>
      </c>
      <c r="M59" s="221">
        <f t="shared" si="16"/>
        <v>0</v>
      </c>
      <c r="N59" s="221">
        <f t="shared" si="16"/>
        <v>5893</v>
      </c>
      <c r="O59" s="221">
        <f t="shared" si="16"/>
        <v>0</v>
      </c>
      <c r="P59" s="221">
        <f t="shared" si="16"/>
        <v>0</v>
      </c>
      <c r="Q59" s="220">
        <f t="shared" si="16"/>
        <v>0</v>
      </c>
      <c r="R59" s="219">
        <f t="shared" si="16"/>
        <v>14306</v>
      </c>
      <c r="S59" s="221">
        <f t="shared" si="16"/>
        <v>6685</v>
      </c>
      <c r="T59" s="220">
        <f t="shared" si="16"/>
        <v>0</v>
      </c>
      <c r="U59" s="219">
        <f t="shared" si="16"/>
        <v>0</v>
      </c>
      <c r="V59" s="220">
        <f t="shared" si="16"/>
        <v>0</v>
      </c>
      <c r="W59" s="219">
        <f t="shared" si="16"/>
        <v>0</v>
      </c>
      <c r="X59" s="221">
        <f t="shared" si="16"/>
        <v>0</v>
      </c>
      <c r="Y59" s="219">
        <f>IF(Y55-Y57&lt;0,-(Y55-Y57),0)</f>
        <v>0</v>
      </c>
      <c r="Z59" s="221">
        <f>IF(Z55-Z57&lt;0,-(Z55-Z57),0)</f>
        <v>0</v>
      </c>
      <c r="AA59" s="219">
        <f t="shared" si="16"/>
        <v>3716</v>
      </c>
      <c r="AB59" s="221">
        <f t="shared" si="16"/>
        <v>0</v>
      </c>
      <c r="AC59" s="221">
        <f t="shared" si="16"/>
        <v>11263</v>
      </c>
      <c r="AD59" s="221">
        <f t="shared" si="16"/>
        <v>0</v>
      </c>
      <c r="AE59" s="220">
        <f t="shared" si="16"/>
        <v>0</v>
      </c>
      <c r="AF59" s="225">
        <f t="shared" si="11"/>
        <v>41863</v>
      </c>
      <c r="AG59" s="1"/>
    </row>
    <row r="60" spans="2:33" ht="18" customHeight="1">
      <c r="B60" s="223">
        <v>11</v>
      </c>
      <c r="C60" s="216" t="s">
        <v>79</v>
      </c>
      <c r="D60" s="216"/>
      <c r="E60" s="216"/>
      <c r="F60" s="216"/>
      <c r="G60" s="217"/>
      <c r="H60" s="229">
        <f aca="true" t="shared" si="17" ref="H60:X60">IF(H20+H45=0,"",ROUND(H11/(H20+H45)*100,1))</f>
        <v>54.8</v>
      </c>
      <c r="I60" s="230">
        <f t="shared" si="17"/>
        <v>104.1</v>
      </c>
      <c r="J60" s="231">
        <f t="shared" si="17"/>
        <v>114.6</v>
      </c>
      <c r="K60" s="230">
        <f t="shared" si="17"/>
        <v>104.4</v>
      </c>
      <c r="L60" s="232">
        <f t="shared" si="17"/>
        <v>128.5</v>
      </c>
      <c r="M60" s="232">
        <f t="shared" si="17"/>
        <v>100.7</v>
      </c>
      <c r="N60" s="232">
        <f t="shared" si="17"/>
        <v>97.4</v>
      </c>
      <c r="O60" s="232">
        <f t="shared" si="17"/>
        <v>133.9</v>
      </c>
      <c r="P60" s="232">
        <f t="shared" si="17"/>
        <v>103.2</v>
      </c>
      <c r="Q60" s="231">
        <f t="shared" si="17"/>
        <v>78.2</v>
      </c>
      <c r="R60" s="230">
        <f t="shared" si="17"/>
        <v>90</v>
      </c>
      <c r="S60" s="232">
        <f t="shared" si="17"/>
        <v>91.4</v>
      </c>
      <c r="T60" s="231">
        <f t="shared" si="17"/>
        <v>145.2</v>
      </c>
      <c r="U60" s="230">
        <f t="shared" si="17"/>
        <v>112.6</v>
      </c>
      <c r="V60" s="231">
        <f t="shared" si="17"/>
        <v>102.2</v>
      </c>
      <c r="W60" s="230">
        <f t="shared" si="17"/>
        <v>115.4</v>
      </c>
      <c r="X60" s="232">
        <f t="shared" si="17"/>
        <v>103.7</v>
      </c>
      <c r="Y60" s="230">
        <f>IF(Y20+Y45=0,"",ROUND(Y11/(Y20+Y45)*100,1))</f>
        <v>90.4</v>
      </c>
      <c r="Z60" s="232">
        <f>IF(Z20+Z45=0,"",ROUND(Z11/(Z20+Z45)*100,1))</f>
        <v>126.2</v>
      </c>
      <c r="AA60" s="230">
        <f aca="true" t="shared" si="18" ref="AA60:AF60">IF(AA20+AA45=0,"",ROUND(AA11/(AA20+AA45)*100,1))</f>
        <v>95.5</v>
      </c>
      <c r="AB60" s="232">
        <f t="shared" si="18"/>
        <v>148.7</v>
      </c>
      <c r="AC60" s="232">
        <f t="shared" si="18"/>
        <v>95.4</v>
      </c>
      <c r="AD60" s="232">
        <f>IF(AD20+AD45=0,"",ROUND(AD11/(AD20+AD45)*100,1))</f>
        <v>159.5</v>
      </c>
      <c r="AE60" s="231">
        <f t="shared" si="18"/>
        <v>103.8</v>
      </c>
      <c r="AF60" s="229">
        <f t="shared" si="18"/>
        <v>101.8</v>
      </c>
      <c r="AG60" s="3"/>
    </row>
    <row r="61" spans="2:33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9">
        <v>0</v>
      </c>
      <c r="J61" s="220">
        <v>0</v>
      </c>
      <c r="K61" s="219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0">
        <v>0</v>
      </c>
      <c r="R61" s="219">
        <v>0</v>
      </c>
      <c r="S61" s="221">
        <v>0</v>
      </c>
      <c r="T61" s="220">
        <v>0</v>
      </c>
      <c r="U61" s="219">
        <v>0</v>
      </c>
      <c r="V61" s="220">
        <v>0</v>
      </c>
      <c r="W61" s="219">
        <v>0</v>
      </c>
      <c r="X61" s="221">
        <v>0</v>
      </c>
      <c r="Y61" s="219">
        <v>0</v>
      </c>
      <c r="Z61" s="221">
        <v>0</v>
      </c>
      <c r="AA61" s="219">
        <v>0</v>
      </c>
      <c r="AB61" s="221">
        <v>0</v>
      </c>
      <c r="AC61" s="221">
        <v>0</v>
      </c>
      <c r="AD61" s="221">
        <v>0</v>
      </c>
      <c r="AE61" s="220">
        <v>0</v>
      </c>
      <c r="AF61" s="225">
        <f>SUM(H61:AE61)</f>
        <v>0</v>
      </c>
      <c r="AG61" s="1"/>
    </row>
    <row r="62" spans="2:33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9">
        <v>0</v>
      </c>
      <c r="J62" s="220">
        <v>0</v>
      </c>
      <c r="K62" s="219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0">
        <v>0</v>
      </c>
      <c r="R62" s="219">
        <v>0</v>
      </c>
      <c r="S62" s="221">
        <v>0</v>
      </c>
      <c r="T62" s="220">
        <v>0</v>
      </c>
      <c r="U62" s="219">
        <v>0</v>
      </c>
      <c r="V62" s="220">
        <v>0</v>
      </c>
      <c r="W62" s="219">
        <v>0</v>
      </c>
      <c r="X62" s="221">
        <v>0</v>
      </c>
      <c r="Y62" s="219">
        <v>0</v>
      </c>
      <c r="Z62" s="221">
        <v>0</v>
      </c>
      <c r="AA62" s="219">
        <v>0</v>
      </c>
      <c r="AB62" s="221">
        <v>0</v>
      </c>
      <c r="AC62" s="221">
        <v>0</v>
      </c>
      <c r="AD62" s="221">
        <v>0</v>
      </c>
      <c r="AE62" s="220">
        <v>0</v>
      </c>
      <c r="AF62" s="225">
        <f>SUM(H62:AE62)</f>
        <v>0</v>
      </c>
      <c r="AG62" s="1"/>
    </row>
    <row r="63" spans="2:33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1483105</v>
      </c>
      <c r="I63" s="367"/>
      <c r="J63" s="370"/>
      <c r="K63" s="367"/>
      <c r="L63" s="368"/>
      <c r="M63" s="369"/>
      <c r="N63" s="311"/>
      <c r="O63" s="312"/>
      <c r="P63" s="311">
        <v>94546</v>
      </c>
      <c r="Q63" s="314"/>
      <c r="R63" s="313">
        <v>10695</v>
      </c>
      <c r="S63" s="376"/>
      <c r="T63" s="314"/>
      <c r="U63" s="313"/>
      <c r="V63" s="314"/>
      <c r="W63" s="313">
        <v>0</v>
      </c>
      <c r="X63" s="314"/>
      <c r="Y63" s="313">
        <v>208066</v>
      </c>
      <c r="Z63" s="314"/>
      <c r="AA63" s="313">
        <v>3481</v>
      </c>
      <c r="AB63" s="312"/>
      <c r="AC63" s="311">
        <v>170795</v>
      </c>
      <c r="AD63" s="312"/>
      <c r="AE63" s="237"/>
      <c r="AF63" s="238">
        <f>SUM(H63:AE63)</f>
        <v>1970688</v>
      </c>
      <c r="AG63" s="1"/>
    </row>
    <row r="64" ht="15.75" customHeight="1"/>
    <row r="65" ht="17.25">
      <c r="AE65" s="240"/>
    </row>
  </sheetData>
  <sheetProtection/>
  <mergeCells count="30">
    <mergeCell ref="R63:T63"/>
    <mergeCell ref="R9:T9"/>
    <mergeCell ref="N63:O63"/>
    <mergeCell ref="W9:X9"/>
    <mergeCell ref="P63:Q63"/>
    <mergeCell ref="N9:O9"/>
    <mergeCell ref="U63:V63"/>
    <mergeCell ref="B59:D59"/>
    <mergeCell ref="K9:M9"/>
    <mergeCell ref="B9:G10"/>
    <mergeCell ref="K63:M63"/>
    <mergeCell ref="I63:J63"/>
    <mergeCell ref="AF4:AF8"/>
    <mergeCell ref="H4:H8"/>
    <mergeCell ref="I9:J9"/>
    <mergeCell ref="U9:V9"/>
    <mergeCell ref="AC9:AD9"/>
    <mergeCell ref="U4:V8"/>
    <mergeCell ref="K4:Q8"/>
    <mergeCell ref="R4:T8"/>
    <mergeCell ref="I4:J8"/>
    <mergeCell ref="P9:Q9"/>
    <mergeCell ref="AA4:AE8"/>
    <mergeCell ref="AA9:AB9"/>
    <mergeCell ref="AC63:AD63"/>
    <mergeCell ref="W63:X63"/>
    <mergeCell ref="AA63:AB63"/>
    <mergeCell ref="Y9:Z9"/>
    <mergeCell ref="Y63:Z63"/>
    <mergeCell ref="W4:Z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4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2011-08-19T02:40:33Z</cp:lastPrinted>
  <dcterms:created xsi:type="dcterms:W3CDTF">2000-10-20T11:51:07Z</dcterms:created>
  <dcterms:modified xsi:type="dcterms:W3CDTF">2013-10-17T05:37:59Z</dcterms:modified>
  <cp:category/>
  <cp:version/>
  <cp:contentType/>
  <cp:contentStatus/>
</cp:coreProperties>
</file>