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75" windowHeight="6330" activeTab="0"/>
  </bookViews>
  <sheets>
    <sheet name="計数資料" sheetId="1" r:id="rId1"/>
  </sheets>
  <definedNames/>
  <calcPr fullCalcOnLoad="1"/>
</workbook>
</file>

<file path=xl/sharedStrings.xml><?xml version="1.0" encoding="utf-8"?>
<sst xmlns="http://schemas.openxmlformats.org/spreadsheetml/2006/main" count="149" uniqueCount="84">
  <si>
    <t>決算額</t>
  </si>
  <si>
    <t>増減額</t>
  </si>
  <si>
    <t>増減率</t>
  </si>
  <si>
    <t>歳入歳出差引額</t>
  </si>
  <si>
    <t>繰越すべき財源</t>
  </si>
  <si>
    <t>実質単年度収支</t>
  </si>
  <si>
    <t>構成比</t>
  </si>
  <si>
    <t>その他</t>
  </si>
  <si>
    <t>うち一般財源</t>
  </si>
  <si>
    <t>農林水産業費</t>
  </si>
  <si>
    <t>災害復旧費</t>
  </si>
  <si>
    <t>公債費</t>
  </si>
  <si>
    <t>義務的経費</t>
  </si>
  <si>
    <t>内</t>
  </si>
  <si>
    <t>人件費</t>
  </si>
  <si>
    <t>　</t>
  </si>
  <si>
    <t>扶助費</t>
  </si>
  <si>
    <t>訳</t>
  </si>
  <si>
    <t>投資的経費</t>
  </si>
  <si>
    <t>普通建設事業</t>
  </si>
  <si>
    <t>補助事業</t>
  </si>
  <si>
    <t>ち</t>
  </si>
  <si>
    <t>単独事業</t>
  </si>
  <si>
    <t>その他の経費</t>
  </si>
  <si>
    <t>物件費</t>
  </si>
  <si>
    <t>補助費等</t>
  </si>
  <si>
    <t>積立金</t>
  </si>
  <si>
    <t>貸付金</t>
  </si>
  <si>
    <t>決算値</t>
  </si>
  <si>
    <t>増減値</t>
  </si>
  <si>
    <t>財政力指数</t>
  </si>
  <si>
    <t>う</t>
  </si>
  <si>
    <t>地方債現在高</t>
  </si>
  <si>
    <t>積立金現在高</t>
  </si>
  <si>
    <t>１　収支</t>
  </si>
  <si>
    <t>(単位:百万円）</t>
  </si>
  <si>
    <t>区　　分</t>
  </si>
  <si>
    <t>歳 入 決 算 額</t>
  </si>
  <si>
    <t>歳 出 決 算 額</t>
  </si>
  <si>
    <t>実　質　収　支</t>
  </si>
  <si>
    <t>単 年 度 収 支</t>
  </si>
  <si>
    <t>２　歳入</t>
  </si>
  <si>
    <t>(単位:百万円）</t>
  </si>
  <si>
    <t>区　　分</t>
  </si>
  <si>
    <t>地　　方　　税</t>
  </si>
  <si>
    <t>地方特例交付金</t>
  </si>
  <si>
    <t>国 庫 支 出 金</t>
  </si>
  <si>
    <t>繰　　入　　金</t>
  </si>
  <si>
    <t>地　　方　　債</t>
  </si>
  <si>
    <t>そ　　の　　他</t>
  </si>
  <si>
    <t>歳 入 合 計</t>
  </si>
  <si>
    <t>３－１　歳出(目的別)</t>
  </si>
  <si>
    <t>(単位:百万円）</t>
  </si>
  <si>
    <t>区　　分</t>
  </si>
  <si>
    <t>総　務　費</t>
  </si>
  <si>
    <t>民　生　費</t>
  </si>
  <si>
    <t>衛　生　費</t>
  </si>
  <si>
    <t>労　働　費</t>
  </si>
  <si>
    <t>商　工　費</t>
  </si>
  <si>
    <t>土　木　費</t>
  </si>
  <si>
    <t>警　察　費</t>
  </si>
  <si>
    <t>教　育　費</t>
  </si>
  <si>
    <t>公　債　費</t>
  </si>
  <si>
    <t>そ　の　他</t>
  </si>
  <si>
    <t>歳　出　合　計</t>
  </si>
  <si>
    <t>３－２　歳出(性質別)</t>
  </si>
  <si>
    <t>う</t>
  </si>
  <si>
    <t>４　財政指標等</t>
  </si>
  <si>
    <t>実質収支比率　(%)</t>
  </si>
  <si>
    <t>経常収支比率　(%)</t>
  </si>
  <si>
    <t>人件費　(%)</t>
  </si>
  <si>
    <t>補助費等(%)</t>
  </si>
  <si>
    <t>公債費　(%)</t>
  </si>
  <si>
    <t>公債費負担比率(%)</t>
  </si>
  <si>
    <t>起債制限比率　(%)</t>
  </si>
  <si>
    <t>公債費比率　　(%)</t>
  </si>
  <si>
    <t>地 方 交 付 税</t>
  </si>
  <si>
    <t>(注) 一般財源＝地方税＋地方特例交付金＋地方交付税＋地方譲与税</t>
  </si>
  <si>
    <t>(注)　各数値の一部は、表内で計算を行っているので、端数調整の影響があります。</t>
  </si>
  <si>
    <t>平成１５年度普通会計決算額等　計数資料(県分）</t>
  </si>
  <si>
    <t>平成１５年度</t>
  </si>
  <si>
    <t>平成１５年度</t>
  </si>
  <si>
    <t>平成１４年度</t>
  </si>
  <si>
    <t>平成１３年度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</si>
</sst>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#,##0.00000;\-#,##0.00000"/>
    <numFmt numFmtId="179" formatCode="0.0"/>
    <numFmt numFmtId="180" formatCode="0;&quot;▲ &quot;0"/>
    <numFmt numFmtId="181" formatCode="0.00000_);[Red]\(0.00000\)"/>
    <numFmt numFmtId="182" formatCode="#,##0.0;\-#,##0.0"/>
    <numFmt numFmtId="183" formatCode="#,##0.000;\-#,##0.000"/>
    <numFmt numFmtId="184" formatCode="#,##0.0000;\-#,##0.0000"/>
    <numFmt numFmtId="185" formatCode="#,##0.000000;\-#,##0.000000"/>
    <numFmt numFmtId="186" formatCode="#,##0.0000000;\-#,##0.0000000"/>
    <numFmt numFmtId="187" formatCode="0.0_ "/>
  </numFmts>
  <fonts count="9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9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2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37" fontId="5" fillId="0" borderId="3" xfId="0" applyNumberFormat="1" applyFont="1" applyBorder="1" applyAlignment="1" applyProtection="1">
      <alignment/>
      <protection/>
    </xf>
    <xf numFmtId="176" fontId="5" fillId="0" borderId="3" xfId="0" applyNumberFormat="1" applyFont="1" applyBorder="1" applyAlignment="1" applyProtection="1">
      <alignment/>
      <protection/>
    </xf>
    <xf numFmtId="37" fontId="5" fillId="0" borderId="4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37" fontId="5" fillId="0" borderId="5" xfId="0" applyNumberFormat="1" applyFont="1" applyBorder="1" applyAlignment="1" applyProtection="1">
      <alignment/>
      <protection/>
    </xf>
    <xf numFmtId="176" fontId="5" fillId="0" borderId="4" xfId="0" applyNumberFormat="1" applyFont="1" applyBorder="1" applyAlignment="1" applyProtection="1">
      <alignment/>
      <protection/>
    </xf>
    <xf numFmtId="37" fontId="5" fillId="0" borderId="2" xfId="0" applyNumberFormat="1" applyFont="1" applyBorder="1" applyAlignment="1" applyProtection="1">
      <alignment/>
      <protection/>
    </xf>
    <xf numFmtId="176" fontId="5" fillId="0" borderId="2" xfId="0" applyNumberFormat="1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8" fillId="0" borderId="0" xfId="0" applyFont="1" applyBorder="1" applyAlignment="1">
      <alignment/>
    </xf>
    <xf numFmtId="176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37" fontId="5" fillId="0" borderId="6" xfId="0" applyNumberFormat="1" applyFont="1" applyBorder="1" applyAlignment="1" applyProtection="1">
      <alignment/>
      <protection/>
    </xf>
    <xf numFmtId="176" fontId="5" fillId="0" borderId="6" xfId="0" applyNumberFormat="1" applyFont="1" applyBorder="1" applyAlignment="1" applyProtection="1">
      <alignment/>
      <protection/>
    </xf>
    <xf numFmtId="0" fontId="5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/>
      <protection/>
    </xf>
    <xf numFmtId="0" fontId="5" fillId="0" borderId="4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176" fontId="5" fillId="0" borderId="0" xfId="0" applyNumberFormat="1" applyFont="1" applyAlignment="1" applyProtection="1">
      <alignment/>
      <protection/>
    </xf>
    <xf numFmtId="177" fontId="5" fillId="0" borderId="6" xfId="0" applyNumberFormat="1" applyFont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/>
      <protection/>
    </xf>
    <xf numFmtId="178" fontId="5" fillId="0" borderId="0" xfId="0" applyNumberFormat="1" applyFont="1" applyBorder="1" applyAlignment="1" applyProtection="1">
      <alignment/>
      <protection/>
    </xf>
    <xf numFmtId="179" fontId="5" fillId="0" borderId="4" xfId="0" applyNumberFormat="1" applyFont="1" applyBorder="1" applyAlignment="1" applyProtection="1">
      <alignment/>
      <protection/>
    </xf>
    <xf numFmtId="179" fontId="5" fillId="0" borderId="0" xfId="0" applyNumberFormat="1" applyFont="1" applyBorder="1" applyAlignment="1" applyProtection="1">
      <alignment/>
      <protection/>
    </xf>
    <xf numFmtId="178" fontId="5" fillId="0" borderId="4" xfId="0" applyNumberFormat="1" applyFont="1" applyBorder="1" applyAlignment="1" applyProtection="1">
      <alignment/>
      <protection/>
    </xf>
    <xf numFmtId="182" fontId="5" fillId="0" borderId="4" xfId="0" applyNumberFormat="1" applyFont="1" applyBorder="1" applyAlignment="1" applyProtection="1">
      <alignment/>
      <protection/>
    </xf>
    <xf numFmtId="0" fontId="8" fillId="0" borderId="5" xfId="0" applyFont="1" applyBorder="1" applyAlignment="1">
      <alignment horizontal="center"/>
    </xf>
    <xf numFmtId="37" fontId="5" fillId="0" borderId="3" xfId="0" applyNumberFormat="1" applyFont="1" applyBorder="1" applyAlignment="1" applyProtection="1">
      <alignment/>
      <protection locked="0"/>
    </xf>
    <xf numFmtId="37" fontId="5" fillId="0" borderId="4" xfId="0" applyNumberFormat="1" applyFont="1" applyBorder="1" applyAlignment="1" applyProtection="1">
      <alignment/>
      <protection locked="0"/>
    </xf>
    <xf numFmtId="37" fontId="5" fillId="0" borderId="0" xfId="0" applyNumberFormat="1" applyFont="1" applyBorder="1" applyAlignment="1" applyProtection="1">
      <alignment/>
      <protection locked="0"/>
    </xf>
    <xf numFmtId="176" fontId="5" fillId="0" borderId="3" xfId="0" applyNumberFormat="1" applyFont="1" applyBorder="1" applyAlignment="1" applyProtection="1">
      <alignment/>
      <protection locked="0"/>
    </xf>
    <xf numFmtId="176" fontId="5" fillId="0" borderId="4" xfId="0" applyNumberFormat="1" applyFont="1" applyBorder="1" applyAlignment="1" applyProtection="1">
      <alignment/>
      <protection locked="0"/>
    </xf>
    <xf numFmtId="0" fontId="5" fillId="0" borderId="12" xfId="0" applyFont="1" applyBorder="1" applyAlignment="1" applyProtection="1" quotePrefix="1">
      <alignment horizontal="center"/>
      <protection/>
    </xf>
    <xf numFmtId="0" fontId="5" fillId="0" borderId="4" xfId="0" applyFont="1" applyBorder="1" applyAlignment="1" applyProtection="1" quotePrefix="1">
      <alignment horizontal="center"/>
      <protection/>
    </xf>
    <xf numFmtId="0" fontId="5" fillId="0" borderId="4" xfId="0" applyFont="1" applyBorder="1" applyAlignment="1" applyProtection="1" quotePrefix="1">
      <alignment horizontal="left"/>
      <protection/>
    </xf>
    <xf numFmtId="0" fontId="4" fillId="0" borderId="0" xfId="0" applyFont="1" applyAlignment="1" quotePrefix="1">
      <alignment horizontal="left"/>
    </xf>
    <xf numFmtId="187" fontId="5" fillId="0" borderId="4" xfId="0" applyNumberFormat="1" applyFont="1" applyBorder="1" applyAlignment="1" applyProtection="1">
      <alignment/>
      <protection/>
    </xf>
    <xf numFmtId="176" fontId="5" fillId="0" borderId="13" xfId="0" applyNumberFormat="1" applyFont="1" applyBorder="1" applyAlignment="1" applyProtection="1">
      <alignment/>
      <protection/>
    </xf>
    <xf numFmtId="0" fontId="5" fillId="0" borderId="8" xfId="0" applyFont="1" applyBorder="1" applyAlignment="1" applyProtection="1">
      <alignment horizontal="center"/>
      <protection/>
    </xf>
    <xf numFmtId="37" fontId="5" fillId="0" borderId="6" xfId="0" applyNumberFormat="1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/>
    </xf>
    <xf numFmtId="0" fontId="8" fillId="0" borderId="14" xfId="0" applyFont="1" applyBorder="1" applyAlignment="1">
      <alignment/>
    </xf>
    <xf numFmtId="0" fontId="5" fillId="0" borderId="5" xfId="0" applyFont="1" applyBorder="1" applyAlignment="1" applyProtection="1" quotePrefix="1">
      <alignment horizontal="center"/>
      <protection/>
    </xf>
    <xf numFmtId="0" fontId="8" fillId="0" borderId="1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4" xfId="0" applyFont="1" applyBorder="1" applyAlignment="1" applyProtection="1">
      <alignment/>
      <protection/>
    </xf>
    <xf numFmtId="0" fontId="8" fillId="0" borderId="4" xfId="0" applyFont="1" applyBorder="1" applyAlignment="1">
      <alignment/>
    </xf>
    <xf numFmtId="0" fontId="5" fillId="0" borderId="15" xfId="0" applyFont="1" applyBorder="1" applyAlignment="1" applyProtection="1">
      <alignment/>
      <protection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5" fillId="0" borderId="5" xfId="0" applyFont="1" applyBorder="1" applyAlignment="1" applyProtection="1">
      <alignment/>
      <protection/>
    </xf>
    <xf numFmtId="0" fontId="8" fillId="0" borderId="1" xfId="0" applyFont="1" applyBorder="1" applyAlignment="1">
      <alignment/>
    </xf>
    <xf numFmtId="0" fontId="8" fillId="0" borderId="12" xfId="0" applyFont="1" applyBorder="1" applyAlignment="1">
      <alignment/>
    </xf>
    <xf numFmtId="0" fontId="5" fillId="0" borderId="18" xfId="0" applyFont="1" applyBorder="1" applyAlignment="1" applyProtection="1">
      <alignment/>
      <protection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5" fillId="0" borderId="1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8" fillId="0" borderId="23" xfId="0" applyFont="1" applyBorder="1" applyAlignment="1">
      <alignment/>
    </xf>
    <xf numFmtId="0" fontId="5" fillId="0" borderId="4" xfId="0" applyFont="1" applyBorder="1" applyAlignment="1" applyProtection="1">
      <alignment horizontal="center" vertical="center"/>
      <protection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5" fillId="0" borderId="4" xfId="0" applyFont="1" applyBorder="1" applyAlignment="1" applyProtection="1" quotePrefix="1">
      <alignment horizontal="center"/>
      <protection/>
    </xf>
    <xf numFmtId="0" fontId="8" fillId="0" borderId="4" xfId="0" applyFont="1" applyBorder="1" applyAlignment="1">
      <alignment horizontal="center"/>
    </xf>
    <xf numFmtId="0" fontId="5" fillId="0" borderId="24" xfId="0" applyFont="1" applyBorder="1" applyAlignment="1" applyProtection="1">
      <alignment/>
      <protection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5" fillId="0" borderId="3" xfId="0" applyFont="1" applyBorder="1" applyAlignment="1" applyProtection="1">
      <alignment/>
      <protection/>
    </xf>
    <xf numFmtId="0" fontId="8" fillId="0" borderId="3" xfId="0" applyFont="1" applyBorder="1" applyAlignment="1">
      <alignment/>
    </xf>
    <xf numFmtId="0" fontId="5" fillId="0" borderId="2" xfId="0" applyFont="1" applyBorder="1" applyAlignment="1" applyProtection="1">
      <alignment/>
      <protection/>
    </xf>
    <xf numFmtId="0" fontId="8" fillId="0" borderId="2" xfId="0" applyFont="1" applyBorder="1" applyAlignment="1">
      <alignment/>
    </xf>
    <xf numFmtId="0" fontId="5" fillId="0" borderId="7" xfId="0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5" fillId="0" borderId="5" xfId="0" applyFont="1" applyBorder="1" applyAlignment="1" applyProtection="1">
      <alignment horizontal="right"/>
      <protection/>
    </xf>
    <xf numFmtId="0" fontId="8" fillId="0" borderId="12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28" xfId="0" applyFont="1" applyBorder="1" applyAlignment="1">
      <alignment/>
    </xf>
    <xf numFmtId="0" fontId="8" fillId="0" borderId="22" xfId="0" applyFon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O83"/>
  <sheetViews>
    <sheetView tabSelected="1" defaultGridColor="0" colorId="22" workbookViewId="0" topLeftCell="A31">
      <selection activeCell="L59" sqref="L59"/>
    </sheetView>
  </sheetViews>
  <sheetFormatPr defaultColWidth="10.59765625" defaultRowHeight="12" customHeight="1"/>
  <cols>
    <col min="1" max="1" width="1.59765625" style="1" customWidth="1"/>
    <col min="2" max="4" width="2.59765625" style="1" customWidth="1"/>
    <col min="5" max="5" width="7.69921875" style="1" customWidth="1"/>
    <col min="6" max="14" width="9.59765625" style="1" customWidth="1"/>
    <col min="15" max="16384" width="10.59765625" style="1" customWidth="1"/>
  </cols>
  <sheetData>
    <row r="2" ht="12" customHeight="1">
      <c r="B2" s="49" t="s">
        <v>79</v>
      </c>
    </row>
    <row r="4" spans="2:12" ht="12" customHeight="1">
      <c r="B4" s="2" t="s">
        <v>34</v>
      </c>
      <c r="L4" s="3" t="s">
        <v>35</v>
      </c>
    </row>
    <row r="5" spans="2:14" ht="12" customHeight="1">
      <c r="B5" s="74" t="s">
        <v>36</v>
      </c>
      <c r="C5" s="75"/>
      <c r="D5" s="75"/>
      <c r="E5" s="75"/>
      <c r="F5" s="56" t="s">
        <v>80</v>
      </c>
      <c r="G5" s="57"/>
      <c r="H5" s="58"/>
      <c r="I5" s="40"/>
      <c r="J5" s="46" t="s">
        <v>82</v>
      </c>
      <c r="K5" s="4"/>
      <c r="L5" s="47" t="s">
        <v>83</v>
      </c>
      <c r="M5" s="5"/>
      <c r="N5" s="19"/>
    </row>
    <row r="6" spans="2:14" ht="12" customHeight="1" thickBot="1">
      <c r="B6" s="76"/>
      <c r="C6" s="76"/>
      <c r="D6" s="76"/>
      <c r="E6" s="76"/>
      <c r="F6" s="6" t="s">
        <v>0</v>
      </c>
      <c r="G6" s="6" t="s">
        <v>1</v>
      </c>
      <c r="H6" s="6" t="s">
        <v>2</v>
      </c>
      <c r="I6" s="6" t="s">
        <v>0</v>
      </c>
      <c r="J6" s="6" t="s">
        <v>1</v>
      </c>
      <c r="K6" s="6" t="s">
        <v>2</v>
      </c>
      <c r="L6" s="52" t="s">
        <v>0</v>
      </c>
      <c r="M6" s="7"/>
      <c r="N6" s="7"/>
    </row>
    <row r="7" spans="2:14" ht="12" customHeight="1" thickTop="1">
      <c r="B7" s="85" t="s">
        <v>37</v>
      </c>
      <c r="C7" s="86"/>
      <c r="D7" s="86"/>
      <c r="E7" s="86"/>
      <c r="F7" s="41">
        <v>717609</v>
      </c>
      <c r="G7" s="8">
        <f aca="true" t="shared" si="0" ref="G7:G13">F7-I7</f>
        <v>-36436</v>
      </c>
      <c r="H7" s="9">
        <f aca="true" t="shared" si="1" ref="H7:H12">G7/I7</f>
        <v>-0.048320723564243516</v>
      </c>
      <c r="I7" s="41">
        <v>754045</v>
      </c>
      <c r="J7" s="8">
        <f aca="true" t="shared" si="2" ref="J7:J13">I7-L7</f>
        <v>-49843</v>
      </c>
      <c r="K7" s="51">
        <f aca="true" t="shared" si="3" ref="K7:K12">J7/L7</f>
        <v>-0.06200241824731804</v>
      </c>
      <c r="L7" s="53">
        <v>803888</v>
      </c>
      <c r="M7" s="18"/>
      <c r="N7" s="11"/>
    </row>
    <row r="8" spans="2:14" ht="12" customHeight="1">
      <c r="B8" s="59" t="s">
        <v>38</v>
      </c>
      <c r="C8" s="60"/>
      <c r="D8" s="60"/>
      <c r="E8" s="60"/>
      <c r="F8" s="42">
        <v>697986</v>
      </c>
      <c r="G8" s="8">
        <f t="shared" si="0"/>
        <v>-31045</v>
      </c>
      <c r="H8" s="9">
        <f t="shared" si="1"/>
        <v>-0.042583923043053036</v>
      </c>
      <c r="I8" s="42">
        <v>729031</v>
      </c>
      <c r="J8" s="8">
        <f t="shared" si="2"/>
        <v>-43839</v>
      </c>
      <c r="K8" s="51">
        <f t="shared" si="3"/>
        <v>-0.056722346578337884</v>
      </c>
      <c r="L8" s="42">
        <v>772870</v>
      </c>
      <c r="M8" s="18"/>
      <c r="N8" s="11"/>
    </row>
    <row r="9" spans="2:14" ht="12" customHeight="1">
      <c r="B9" s="59" t="s">
        <v>3</v>
      </c>
      <c r="C9" s="60"/>
      <c r="D9" s="60"/>
      <c r="E9" s="60"/>
      <c r="F9" s="10">
        <f>F7-F8</f>
        <v>19623</v>
      </c>
      <c r="G9" s="8">
        <f t="shared" si="0"/>
        <v>-5391</v>
      </c>
      <c r="H9" s="9">
        <f t="shared" si="1"/>
        <v>-0.21551930918685536</v>
      </c>
      <c r="I9" s="10">
        <f>I7-I8</f>
        <v>25014</v>
      </c>
      <c r="J9" s="8">
        <f t="shared" si="2"/>
        <v>-6004</v>
      </c>
      <c r="K9" s="51">
        <f t="shared" si="3"/>
        <v>-0.19356502675865628</v>
      </c>
      <c r="L9" s="10">
        <v>31018</v>
      </c>
      <c r="M9" s="18"/>
      <c r="N9" s="11"/>
    </row>
    <row r="10" spans="2:14" ht="12" customHeight="1">
      <c r="B10" s="59" t="s">
        <v>4</v>
      </c>
      <c r="C10" s="60"/>
      <c r="D10" s="60"/>
      <c r="E10" s="60"/>
      <c r="F10" s="42">
        <v>14895</v>
      </c>
      <c r="G10" s="8">
        <f t="shared" si="0"/>
        <v>-6362</v>
      </c>
      <c r="H10" s="9">
        <f t="shared" si="1"/>
        <v>-0.2992896457637484</v>
      </c>
      <c r="I10" s="42">
        <v>21257</v>
      </c>
      <c r="J10" s="8">
        <f t="shared" si="2"/>
        <v>-4814</v>
      </c>
      <c r="K10" s="51">
        <f t="shared" si="3"/>
        <v>-0.1846496106785317</v>
      </c>
      <c r="L10" s="42">
        <v>26071</v>
      </c>
      <c r="M10" s="18"/>
      <c r="N10" s="11"/>
    </row>
    <row r="11" spans="2:14" ht="12" customHeight="1">
      <c r="B11" s="59" t="s">
        <v>39</v>
      </c>
      <c r="C11" s="60"/>
      <c r="D11" s="60"/>
      <c r="E11" s="60"/>
      <c r="F11" s="12">
        <f>F9-F10</f>
        <v>4728</v>
      </c>
      <c r="G11" s="8">
        <f t="shared" si="0"/>
        <v>971</v>
      </c>
      <c r="H11" s="9">
        <f t="shared" si="1"/>
        <v>0.25845089166888474</v>
      </c>
      <c r="I11" s="12">
        <f>I9-I10</f>
        <v>3757</v>
      </c>
      <c r="J11" s="8">
        <f t="shared" si="2"/>
        <v>-1190</v>
      </c>
      <c r="K11" s="51">
        <f t="shared" si="3"/>
        <v>-0.24054982817869416</v>
      </c>
      <c r="L11" s="10">
        <v>4947</v>
      </c>
      <c r="M11" s="18"/>
      <c r="N11" s="11"/>
    </row>
    <row r="12" spans="2:14" ht="12" customHeight="1">
      <c r="B12" s="59" t="s">
        <v>40</v>
      </c>
      <c r="C12" s="60"/>
      <c r="D12" s="60"/>
      <c r="E12" s="60"/>
      <c r="F12" s="10">
        <f>F11-I11</f>
        <v>971</v>
      </c>
      <c r="G12" s="8">
        <f t="shared" si="0"/>
        <v>2161</v>
      </c>
      <c r="H12" s="9">
        <f t="shared" si="1"/>
        <v>-1.8159663865546218</v>
      </c>
      <c r="I12" s="10">
        <f>I11-L11</f>
        <v>-1190</v>
      </c>
      <c r="J12" s="8">
        <f t="shared" si="2"/>
        <v>349</v>
      </c>
      <c r="K12" s="51">
        <f t="shared" si="3"/>
        <v>-0.2267706302794022</v>
      </c>
      <c r="L12" s="10">
        <v>-1539</v>
      </c>
      <c r="M12" s="18"/>
      <c r="N12" s="11"/>
    </row>
    <row r="13" spans="2:14" ht="12" customHeight="1">
      <c r="B13" s="59" t="s">
        <v>5</v>
      </c>
      <c r="C13" s="60"/>
      <c r="D13" s="60"/>
      <c r="E13" s="60"/>
      <c r="F13" s="10">
        <v>9860</v>
      </c>
      <c r="G13" s="8">
        <f t="shared" si="0"/>
        <v>16359</v>
      </c>
      <c r="H13" s="9">
        <f>G13/I13</f>
        <v>-2.5171564856131714</v>
      </c>
      <c r="I13" s="10">
        <v>-6499</v>
      </c>
      <c r="J13" s="8">
        <f t="shared" si="2"/>
        <v>-128</v>
      </c>
      <c r="K13" s="51">
        <f>-(J13/L13)</f>
        <v>-0.020091037513734106</v>
      </c>
      <c r="L13" s="10">
        <v>-6371</v>
      </c>
      <c r="M13" s="18"/>
      <c r="N13" s="11"/>
    </row>
    <row r="15" spans="2:14" ht="12" customHeight="1">
      <c r="B15" s="2" t="s">
        <v>41</v>
      </c>
      <c r="N15" s="3" t="s">
        <v>42</v>
      </c>
    </row>
    <row r="16" spans="2:14" ht="12" customHeight="1">
      <c r="B16" s="74" t="s">
        <v>43</v>
      </c>
      <c r="C16" s="75"/>
      <c r="D16" s="75"/>
      <c r="E16" s="75"/>
      <c r="F16" s="80" t="s">
        <v>80</v>
      </c>
      <c r="G16" s="81"/>
      <c r="H16" s="81"/>
      <c r="I16" s="81"/>
      <c r="J16" s="80" t="s">
        <v>82</v>
      </c>
      <c r="K16" s="81"/>
      <c r="L16" s="81"/>
      <c r="M16" s="81"/>
      <c r="N16" s="47" t="s">
        <v>83</v>
      </c>
    </row>
    <row r="17" spans="2:14" ht="12" customHeight="1" thickBot="1">
      <c r="B17" s="76"/>
      <c r="C17" s="76"/>
      <c r="D17" s="76"/>
      <c r="E17" s="76"/>
      <c r="F17" s="6" t="s">
        <v>0</v>
      </c>
      <c r="G17" s="6" t="s">
        <v>6</v>
      </c>
      <c r="H17" s="6" t="s">
        <v>1</v>
      </c>
      <c r="I17" s="6" t="s">
        <v>2</v>
      </c>
      <c r="J17" s="6" t="s">
        <v>0</v>
      </c>
      <c r="K17" s="6" t="s">
        <v>6</v>
      </c>
      <c r="L17" s="6" t="s">
        <v>1</v>
      </c>
      <c r="M17" s="6" t="s">
        <v>2</v>
      </c>
      <c r="N17" s="6" t="s">
        <v>0</v>
      </c>
    </row>
    <row r="18" spans="2:15" ht="12" customHeight="1" thickTop="1">
      <c r="B18" s="85" t="s">
        <v>44</v>
      </c>
      <c r="C18" s="86"/>
      <c r="D18" s="86"/>
      <c r="E18" s="86"/>
      <c r="F18" s="41">
        <v>208908</v>
      </c>
      <c r="G18" s="9">
        <f>F18/F$25</f>
        <v>0.29111675020798233</v>
      </c>
      <c r="H18" s="8">
        <f aca="true" t="shared" si="4" ref="H18:H26">F18-J18</f>
        <v>4656</v>
      </c>
      <c r="I18" s="9">
        <f>H18/J18</f>
        <v>0.022795370424769403</v>
      </c>
      <c r="J18" s="41">
        <v>204252</v>
      </c>
      <c r="K18" s="9">
        <f>J18/J$25</f>
        <v>0.27087508039971087</v>
      </c>
      <c r="L18" s="8">
        <f aca="true" t="shared" si="5" ref="L18:L26">J18-N18</f>
        <v>-28059</v>
      </c>
      <c r="M18" s="9">
        <f>L18/N18</f>
        <v>-0.12078205508994408</v>
      </c>
      <c r="N18" s="41">
        <v>232311</v>
      </c>
      <c r="O18" s="31"/>
    </row>
    <row r="19" spans="2:15" ht="12" customHeight="1">
      <c r="B19" s="59" t="s">
        <v>45</v>
      </c>
      <c r="C19" s="60"/>
      <c r="D19" s="60"/>
      <c r="E19" s="60"/>
      <c r="F19" s="41">
        <v>3109</v>
      </c>
      <c r="G19" s="13">
        <f>F19/F$25</f>
        <v>0.004332442876273848</v>
      </c>
      <c r="H19" s="8">
        <f t="shared" si="4"/>
        <v>1826</v>
      </c>
      <c r="I19" s="9">
        <f>H19/J19</f>
        <v>1.4232268121590024</v>
      </c>
      <c r="J19" s="41">
        <v>1283</v>
      </c>
      <c r="K19" s="13">
        <f>J19/J$25</f>
        <v>0.0017014899641268095</v>
      </c>
      <c r="L19" s="8">
        <f t="shared" si="5"/>
        <v>42</v>
      </c>
      <c r="M19" s="9">
        <f aca="true" t="shared" si="6" ref="M19:M26">L19/N19</f>
        <v>0.03384367445608381</v>
      </c>
      <c r="N19" s="41">
        <v>1241</v>
      </c>
      <c r="O19" s="31"/>
    </row>
    <row r="20" spans="2:14" ht="12" customHeight="1">
      <c r="B20" s="59" t="s">
        <v>76</v>
      </c>
      <c r="C20" s="60"/>
      <c r="D20" s="60"/>
      <c r="E20" s="60"/>
      <c r="F20" s="42">
        <v>179413</v>
      </c>
      <c r="G20" s="13">
        <f aca="true" t="shared" si="7" ref="G20:G26">F20/F$25</f>
        <v>0.2500149803026439</v>
      </c>
      <c r="H20" s="8">
        <f t="shared" si="4"/>
        <v>-9893</v>
      </c>
      <c r="I20" s="9">
        <f aca="true" t="shared" si="8" ref="I20:I26">H20/J20</f>
        <v>-0.052259305040516416</v>
      </c>
      <c r="J20" s="42">
        <v>189306</v>
      </c>
      <c r="K20" s="13">
        <f aca="true" t="shared" si="9" ref="K20:K26">J20/J$25</f>
        <v>0.2510539821893919</v>
      </c>
      <c r="L20" s="8">
        <f t="shared" si="5"/>
        <v>-6801</v>
      </c>
      <c r="M20" s="9">
        <f t="shared" si="6"/>
        <v>-0.034680047117135036</v>
      </c>
      <c r="N20" s="42">
        <v>196107</v>
      </c>
    </row>
    <row r="21" spans="2:14" ht="12" customHeight="1">
      <c r="B21" s="59" t="s">
        <v>46</v>
      </c>
      <c r="C21" s="60"/>
      <c r="D21" s="60"/>
      <c r="E21" s="60"/>
      <c r="F21" s="42">
        <v>114070</v>
      </c>
      <c r="G21" s="13">
        <f t="shared" si="7"/>
        <v>0.15895843000854226</v>
      </c>
      <c r="H21" s="8">
        <f t="shared" si="4"/>
        <v>-6552</v>
      </c>
      <c r="I21" s="9">
        <f t="shared" si="8"/>
        <v>-0.05431844937076155</v>
      </c>
      <c r="J21" s="42">
        <v>120622</v>
      </c>
      <c r="K21" s="13">
        <f t="shared" si="9"/>
        <v>0.15996658024388466</v>
      </c>
      <c r="L21" s="8">
        <f t="shared" si="5"/>
        <v>-18746</v>
      </c>
      <c r="M21" s="9">
        <f t="shared" si="6"/>
        <v>-0.13450720394925664</v>
      </c>
      <c r="N21" s="42">
        <v>139368</v>
      </c>
    </row>
    <row r="22" spans="2:14" ht="12" customHeight="1">
      <c r="B22" s="59" t="s">
        <v>47</v>
      </c>
      <c r="C22" s="60"/>
      <c r="D22" s="60"/>
      <c r="E22" s="60"/>
      <c r="F22" s="42">
        <v>7098</v>
      </c>
      <c r="G22" s="13">
        <f t="shared" si="7"/>
        <v>0.009891180294561524</v>
      </c>
      <c r="H22" s="8">
        <f t="shared" si="4"/>
        <v>-16638</v>
      </c>
      <c r="I22" s="9">
        <f t="shared" si="8"/>
        <v>-0.7009605662285137</v>
      </c>
      <c r="J22" s="42">
        <v>23736</v>
      </c>
      <c r="K22" s="13">
        <f t="shared" si="9"/>
        <v>0.03147822742674509</v>
      </c>
      <c r="L22" s="8">
        <f t="shared" si="5"/>
        <v>3419</v>
      </c>
      <c r="M22" s="9">
        <f t="shared" si="6"/>
        <v>0.1682827189053502</v>
      </c>
      <c r="N22" s="42">
        <v>20317</v>
      </c>
    </row>
    <row r="23" spans="2:14" ht="12" customHeight="1">
      <c r="B23" s="59" t="s">
        <v>48</v>
      </c>
      <c r="C23" s="60"/>
      <c r="D23" s="60"/>
      <c r="E23" s="60"/>
      <c r="F23" s="42">
        <v>100467</v>
      </c>
      <c r="G23" s="13">
        <f t="shared" si="7"/>
        <v>0.14000242471875352</v>
      </c>
      <c r="H23" s="8">
        <f t="shared" si="4"/>
        <v>-5884</v>
      </c>
      <c r="I23" s="9">
        <f t="shared" si="8"/>
        <v>-0.05532623106505816</v>
      </c>
      <c r="J23" s="42">
        <v>106351</v>
      </c>
      <c r="K23" s="13">
        <f t="shared" si="9"/>
        <v>0.14104065407236968</v>
      </c>
      <c r="L23" s="8">
        <f t="shared" si="5"/>
        <v>10661</v>
      </c>
      <c r="M23" s="9">
        <f t="shared" si="6"/>
        <v>0.11141185076810534</v>
      </c>
      <c r="N23" s="42">
        <v>95690</v>
      </c>
    </row>
    <row r="24" spans="2:14" ht="12" customHeight="1" thickBot="1">
      <c r="B24" s="87" t="s">
        <v>49</v>
      </c>
      <c r="C24" s="88"/>
      <c r="D24" s="88"/>
      <c r="E24" s="88"/>
      <c r="F24" s="14">
        <v>104544</v>
      </c>
      <c r="G24" s="15">
        <f t="shared" si="7"/>
        <v>0.1456837915912426</v>
      </c>
      <c r="H24" s="14">
        <f t="shared" si="4"/>
        <v>-3951</v>
      </c>
      <c r="I24" s="15">
        <f t="shared" si="8"/>
        <v>-0.03641642472003318</v>
      </c>
      <c r="J24" s="14">
        <v>108495</v>
      </c>
      <c r="K24" s="15">
        <f t="shared" si="9"/>
        <v>0.143883985703771</v>
      </c>
      <c r="L24" s="14">
        <f t="shared" si="5"/>
        <v>-10359</v>
      </c>
      <c r="M24" s="15">
        <f t="shared" si="6"/>
        <v>-0.08715735271846131</v>
      </c>
      <c r="N24" s="14">
        <v>118854</v>
      </c>
    </row>
    <row r="25" spans="2:14" ht="12" customHeight="1" thickTop="1">
      <c r="B25" s="89" t="s">
        <v>50</v>
      </c>
      <c r="C25" s="90"/>
      <c r="D25" s="90"/>
      <c r="E25" s="91"/>
      <c r="F25" s="41">
        <f>SUM(F18:F24)</f>
        <v>717609</v>
      </c>
      <c r="G25" s="9">
        <f t="shared" si="7"/>
        <v>1</v>
      </c>
      <c r="H25" s="8">
        <f t="shared" si="4"/>
        <v>-36436</v>
      </c>
      <c r="I25" s="9">
        <f t="shared" si="8"/>
        <v>-0.048320723564243516</v>
      </c>
      <c r="J25" s="41">
        <v>754045</v>
      </c>
      <c r="K25" s="9">
        <f t="shared" si="9"/>
        <v>1</v>
      </c>
      <c r="L25" s="8">
        <f t="shared" si="5"/>
        <v>-49843</v>
      </c>
      <c r="M25" s="9">
        <f t="shared" si="6"/>
        <v>-0.06200241824731804</v>
      </c>
      <c r="N25" s="41">
        <v>803888</v>
      </c>
    </row>
    <row r="26" spans="2:14" ht="12" customHeight="1">
      <c r="B26" s="16"/>
      <c r="C26" s="92" t="s">
        <v>8</v>
      </c>
      <c r="D26" s="93"/>
      <c r="E26" s="94"/>
      <c r="F26" s="42">
        <f>SUM(F18:F20)+3541</f>
        <v>394971</v>
      </c>
      <c r="G26" s="13">
        <f t="shared" si="7"/>
        <v>0.5503986154019808</v>
      </c>
      <c r="H26" s="10">
        <f t="shared" si="4"/>
        <v>-2603</v>
      </c>
      <c r="I26" s="13">
        <f t="shared" si="8"/>
        <v>-0.006547208821502412</v>
      </c>
      <c r="J26" s="42">
        <v>397574</v>
      </c>
      <c r="K26" s="13">
        <f t="shared" si="9"/>
        <v>0.5272550046747874</v>
      </c>
      <c r="L26" s="10">
        <f t="shared" si="5"/>
        <v>-34694</v>
      </c>
      <c r="M26" s="13">
        <f t="shared" si="6"/>
        <v>-0.08026039401482414</v>
      </c>
      <c r="N26" s="42">
        <v>432268</v>
      </c>
    </row>
    <row r="27" spans="2:14" ht="12" customHeight="1">
      <c r="B27" s="1" t="s">
        <v>77</v>
      </c>
      <c r="D27" s="17"/>
      <c r="E27" s="17"/>
      <c r="F27" s="43"/>
      <c r="G27" s="18"/>
      <c r="H27" s="11"/>
      <c r="I27" s="18"/>
      <c r="J27" s="11"/>
      <c r="K27" s="18"/>
      <c r="L27" s="11"/>
      <c r="M27" s="18"/>
      <c r="N27" s="11"/>
    </row>
    <row r="28" spans="2:14" ht="12" customHeight="1">
      <c r="B28" s="19"/>
      <c r="C28" s="20"/>
      <c r="D28" s="17"/>
      <c r="E28" s="17"/>
      <c r="F28" s="43"/>
      <c r="G28" s="18"/>
      <c r="H28" s="11"/>
      <c r="I28" s="18"/>
      <c r="J28" s="11"/>
      <c r="K28" s="18"/>
      <c r="L28" s="11"/>
      <c r="M28" s="18"/>
      <c r="N28" s="11"/>
    </row>
    <row r="29" spans="2:14" ht="12" customHeight="1">
      <c r="B29" s="21" t="s">
        <v>51</v>
      </c>
      <c r="N29" s="3" t="s">
        <v>52</v>
      </c>
    </row>
    <row r="30" spans="2:14" ht="12" customHeight="1">
      <c r="B30" s="74" t="s">
        <v>53</v>
      </c>
      <c r="C30" s="75"/>
      <c r="D30" s="75"/>
      <c r="E30" s="75"/>
      <c r="F30" s="80" t="s">
        <v>80</v>
      </c>
      <c r="G30" s="81"/>
      <c r="H30" s="81"/>
      <c r="I30" s="81"/>
      <c r="J30" s="80" t="s">
        <v>82</v>
      </c>
      <c r="K30" s="81"/>
      <c r="L30" s="81"/>
      <c r="M30" s="81"/>
      <c r="N30" s="47" t="s">
        <v>83</v>
      </c>
    </row>
    <row r="31" spans="2:14" ht="12" customHeight="1" thickBot="1">
      <c r="B31" s="76"/>
      <c r="C31" s="76"/>
      <c r="D31" s="76"/>
      <c r="E31" s="76"/>
      <c r="F31" s="6" t="s">
        <v>0</v>
      </c>
      <c r="G31" s="6" t="s">
        <v>6</v>
      </c>
      <c r="H31" s="6" t="s">
        <v>1</v>
      </c>
      <c r="I31" s="6" t="s">
        <v>2</v>
      </c>
      <c r="J31" s="6" t="s">
        <v>0</v>
      </c>
      <c r="K31" s="6" t="s">
        <v>6</v>
      </c>
      <c r="L31" s="6" t="s">
        <v>1</v>
      </c>
      <c r="M31" s="6" t="s">
        <v>2</v>
      </c>
      <c r="N31" s="6" t="s">
        <v>0</v>
      </c>
    </row>
    <row r="32" spans="2:14" ht="12" customHeight="1" thickTop="1">
      <c r="B32" s="54" t="s">
        <v>54</v>
      </c>
      <c r="C32" s="55"/>
      <c r="D32" s="55"/>
      <c r="E32" s="73"/>
      <c r="F32" s="41">
        <v>59981</v>
      </c>
      <c r="G32" s="44">
        <f>F32/F$44</f>
        <v>0.08593438836882115</v>
      </c>
      <c r="H32" s="8">
        <f>F32-J32</f>
        <v>13681</v>
      </c>
      <c r="I32" s="9">
        <f>H32/J32</f>
        <v>0.29548596112311015</v>
      </c>
      <c r="J32" s="41">
        <v>46300</v>
      </c>
      <c r="K32" s="9">
        <f>J32/J$44</f>
        <v>0.06350895915262862</v>
      </c>
      <c r="L32" s="8">
        <f>J32-N32</f>
        <v>2924</v>
      </c>
      <c r="M32" s="9">
        <f>L32/N32</f>
        <v>0.06741054961268904</v>
      </c>
      <c r="N32" s="41">
        <v>43376</v>
      </c>
    </row>
    <row r="33" spans="2:14" ht="12" customHeight="1">
      <c r="B33" s="64" t="s">
        <v>55</v>
      </c>
      <c r="C33" s="66"/>
      <c r="D33" s="66"/>
      <c r="E33" s="65"/>
      <c r="F33" s="42">
        <v>56787</v>
      </c>
      <c r="G33" s="45">
        <f aca="true" t="shared" si="10" ref="G33:G42">F33/F$44</f>
        <v>0.08135836535403289</v>
      </c>
      <c r="H33" s="10">
        <f aca="true" t="shared" si="11" ref="H33:H44">F33-J33</f>
        <v>-5957</v>
      </c>
      <c r="I33" s="13">
        <f aca="true" t="shared" si="12" ref="I33:I44">H33/J33</f>
        <v>-0.09494134897360704</v>
      </c>
      <c r="J33" s="42">
        <v>62744</v>
      </c>
      <c r="K33" s="13">
        <f aca="true" t="shared" si="13" ref="K33:K42">J33/J$44</f>
        <v>0.08606492728018425</v>
      </c>
      <c r="L33" s="10">
        <f aca="true" t="shared" si="14" ref="L33:L44">J33-N33</f>
        <v>-245</v>
      </c>
      <c r="M33" s="13">
        <f aca="true" t="shared" si="15" ref="M33:M44">L33/N33</f>
        <v>-0.0038895680198129832</v>
      </c>
      <c r="N33" s="42">
        <v>62989</v>
      </c>
    </row>
    <row r="34" spans="2:14" ht="12" customHeight="1">
      <c r="B34" s="64" t="s">
        <v>56</v>
      </c>
      <c r="C34" s="66"/>
      <c r="D34" s="66"/>
      <c r="E34" s="65"/>
      <c r="F34" s="42">
        <v>24445</v>
      </c>
      <c r="G34" s="45">
        <f t="shared" si="10"/>
        <v>0.03502219242219758</v>
      </c>
      <c r="H34" s="10">
        <f t="shared" si="11"/>
        <v>-2550</v>
      </c>
      <c r="I34" s="13">
        <f t="shared" si="12"/>
        <v>-0.09446193739581404</v>
      </c>
      <c r="J34" s="42">
        <v>26995</v>
      </c>
      <c r="K34" s="13">
        <f t="shared" si="13"/>
        <v>0.037028603721926776</v>
      </c>
      <c r="L34" s="10">
        <f t="shared" si="14"/>
        <v>-1810</v>
      </c>
      <c r="M34" s="13">
        <f t="shared" si="15"/>
        <v>-0.06283631314007984</v>
      </c>
      <c r="N34" s="42">
        <v>28805</v>
      </c>
    </row>
    <row r="35" spans="2:14" ht="12" customHeight="1">
      <c r="B35" s="64" t="s">
        <v>57</v>
      </c>
      <c r="C35" s="66"/>
      <c r="D35" s="66"/>
      <c r="E35" s="65"/>
      <c r="F35" s="42">
        <v>2653</v>
      </c>
      <c r="G35" s="45">
        <f t="shared" si="10"/>
        <v>0.0038009358353892483</v>
      </c>
      <c r="H35" s="10">
        <f t="shared" si="11"/>
        <v>-1804</v>
      </c>
      <c r="I35" s="13">
        <f t="shared" si="12"/>
        <v>-0.40475656271034327</v>
      </c>
      <c r="J35" s="42">
        <v>4457</v>
      </c>
      <c r="K35" s="13">
        <f t="shared" si="13"/>
        <v>0.006113594620804876</v>
      </c>
      <c r="L35" s="10">
        <f t="shared" si="14"/>
        <v>-4730</v>
      </c>
      <c r="M35" s="13">
        <f t="shared" si="15"/>
        <v>-0.5148579514531403</v>
      </c>
      <c r="N35" s="42">
        <v>9187</v>
      </c>
    </row>
    <row r="36" spans="2:14" ht="12" customHeight="1">
      <c r="B36" s="64" t="s">
        <v>9</v>
      </c>
      <c r="C36" s="66"/>
      <c r="D36" s="66"/>
      <c r="E36" s="65"/>
      <c r="F36" s="42">
        <v>55318</v>
      </c>
      <c r="G36" s="45">
        <f t="shared" si="10"/>
        <v>0.07925373861366847</v>
      </c>
      <c r="H36" s="10">
        <f t="shared" si="11"/>
        <v>-6090</v>
      </c>
      <c r="I36" s="13">
        <f t="shared" si="12"/>
        <v>-0.09917274622199063</v>
      </c>
      <c r="J36" s="42">
        <v>61408</v>
      </c>
      <c r="K36" s="13">
        <f t="shared" si="13"/>
        <v>0.08423235774610408</v>
      </c>
      <c r="L36" s="10">
        <f t="shared" si="14"/>
        <v>-6655</v>
      </c>
      <c r="M36" s="13">
        <f t="shared" si="15"/>
        <v>-0.09777705948900284</v>
      </c>
      <c r="N36" s="42">
        <v>68063</v>
      </c>
    </row>
    <row r="37" spans="2:14" ht="12" customHeight="1">
      <c r="B37" s="64" t="s">
        <v>58</v>
      </c>
      <c r="C37" s="66"/>
      <c r="D37" s="66"/>
      <c r="E37" s="65"/>
      <c r="F37" s="42">
        <v>34862</v>
      </c>
      <c r="G37" s="45">
        <f t="shared" si="10"/>
        <v>0.04994656053273275</v>
      </c>
      <c r="H37" s="10">
        <f t="shared" si="11"/>
        <v>-3882</v>
      </c>
      <c r="I37" s="13">
        <f t="shared" si="12"/>
        <v>-0.10019615940532728</v>
      </c>
      <c r="J37" s="42">
        <v>38744</v>
      </c>
      <c r="K37" s="13">
        <f t="shared" si="13"/>
        <v>0.05314451648832491</v>
      </c>
      <c r="L37" s="10">
        <f t="shared" si="14"/>
        <v>-4242</v>
      </c>
      <c r="M37" s="13">
        <f t="shared" si="15"/>
        <v>-0.09868329223468106</v>
      </c>
      <c r="N37" s="42">
        <v>42986</v>
      </c>
    </row>
    <row r="38" spans="2:14" ht="12" customHeight="1">
      <c r="B38" s="64" t="s">
        <v>59</v>
      </c>
      <c r="C38" s="66"/>
      <c r="D38" s="66"/>
      <c r="E38" s="65"/>
      <c r="F38" s="42">
        <v>112158</v>
      </c>
      <c r="G38" s="45">
        <f t="shared" si="10"/>
        <v>0.1606880367227996</v>
      </c>
      <c r="H38" s="10">
        <f t="shared" si="11"/>
        <v>-14264</v>
      </c>
      <c r="I38" s="13">
        <f t="shared" si="12"/>
        <v>-0.11282846340035753</v>
      </c>
      <c r="J38" s="42">
        <v>126422</v>
      </c>
      <c r="K38" s="13">
        <f t="shared" si="13"/>
        <v>0.17341100721368502</v>
      </c>
      <c r="L38" s="10">
        <f t="shared" si="14"/>
        <v>-17474</v>
      </c>
      <c r="M38" s="13">
        <f t="shared" si="15"/>
        <v>-0.12143492522377272</v>
      </c>
      <c r="N38" s="42">
        <v>143896</v>
      </c>
    </row>
    <row r="39" spans="2:14" ht="12" customHeight="1">
      <c r="B39" s="64" t="s">
        <v>60</v>
      </c>
      <c r="C39" s="66"/>
      <c r="D39" s="66"/>
      <c r="E39" s="65"/>
      <c r="F39" s="42">
        <v>38168</v>
      </c>
      <c r="G39" s="45">
        <f t="shared" si="10"/>
        <v>0.05468304521867201</v>
      </c>
      <c r="H39" s="10">
        <f t="shared" si="11"/>
        <v>-2952</v>
      </c>
      <c r="I39" s="13">
        <f t="shared" si="12"/>
        <v>-0.07178988326848249</v>
      </c>
      <c r="J39" s="42">
        <v>41120</v>
      </c>
      <c r="K39" s="13">
        <f t="shared" si="13"/>
        <v>0.056403637156718985</v>
      </c>
      <c r="L39" s="10">
        <f t="shared" si="14"/>
        <v>1942</v>
      </c>
      <c r="M39" s="13">
        <f t="shared" si="15"/>
        <v>0.049568635458675785</v>
      </c>
      <c r="N39" s="42">
        <v>39178</v>
      </c>
    </row>
    <row r="40" spans="2:14" ht="12" customHeight="1">
      <c r="B40" s="64" t="s">
        <v>61</v>
      </c>
      <c r="C40" s="66"/>
      <c r="D40" s="66"/>
      <c r="E40" s="65"/>
      <c r="F40" s="42">
        <v>180460</v>
      </c>
      <c r="G40" s="45">
        <f t="shared" si="10"/>
        <v>0.2585438676420444</v>
      </c>
      <c r="H40" s="10">
        <f t="shared" si="11"/>
        <v>-5618</v>
      </c>
      <c r="I40" s="13">
        <f t="shared" si="12"/>
        <v>-0.030191640064919013</v>
      </c>
      <c r="J40" s="42">
        <v>186078</v>
      </c>
      <c r="K40" s="13">
        <f t="shared" si="13"/>
        <v>0.25524017497198337</v>
      </c>
      <c r="L40" s="10">
        <f t="shared" si="14"/>
        <v>-3565</v>
      </c>
      <c r="M40" s="13">
        <f t="shared" si="15"/>
        <v>-0.018798479247849907</v>
      </c>
      <c r="N40" s="42">
        <v>189643</v>
      </c>
    </row>
    <row r="41" spans="2:14" ht="12" customHeight="1">
      <c r="B41" s="64" t="s">
        <v>10</v>
      </c>
      <c r="C41" s="66"/>
      <c r="D41" s="66"/>
      <c r="E41" s="65"/>
      <c r="F41" s="42">
        <v>2256</v>
      </c>
      <c r="G41" s="45">
        <f t="shared" si="10"/>
        <v>0.00323215651889866</v>
      </c>
      <c r="H41" s="10">
        <f t="shared" si="11"/>
        <v>-2741</v>
      </c>
      <c r="I41" s="13">
        <f t="shared" si="12"/>
        <v>-0.5485291174704823</v>
      </c>
      <c r="J41" s="42">
        <v>4997</v>
      </c>
      <c r="K41" s="13">
        <f t="shared" si="13"/>
        <v>0.006854303863621711</v>
      </c>
      <c r="L41" s="10">
        <f t="shared" si="14"/>
        <v>1167</v>
      </c>
      <c r="M41" s="13">
        <f t="shared" si="15"/>
        <v>0.30469973890339425</v>
      </c>
      <c r="N41" s="42">
        <v>3830</v>
      </c>
    </row>
    <row r="42" spans="2:14" ht="12" customHeight="1">
      <c r="B42" s="64" t="s">
        <v>62</v>
      </c>
      <c r="C42" s="66"/>
      <c r="D42" s="66"/>
      <c r="E42" s="65"/>
      <c r="F42" s="42">
        <v>102898</v>
      </c>
      <c r="G42" s="45">
        <f t="shared" si="10"/>
        <v>0.14742129498299392</v>
      </c>
      <c r="H42" s="10">
        <f t="shared" si="11"/>
        <v>660</v>
      </c>
      <c r="I42" s="13">
        <f t="shared" si="12"/>
        <v>0.00645552534282752</v>
      </c>
      <c r="J42" s="42">
        <v>102238</v>
      </c>
      <c r="K42" s="13">
        <f t="shared" si="13"/>
        <v>0.14023820660575476</v>
      </c>
      <c r="L42" s="10">
        <f t="shared" si="14"/>
        <v>-885</v>
      </c>
      <c r="M42" s="13">
        <f t="shared" si="15"/>
        <v>-0.008581984620307789</v>
      </c>
      <c r="N42" s="42">
        <v>103123</v>
      </c>
    </row>
    <row r="43" spans="2:14" ht="12" customHeight="1" thickBot="1">
      <c r="B43" s="71" t="s">
        <v>63</v>
      </c>
      <c r="C43" s="95"/>
      <c r="D43" s="95"/>
      <c r="E43" s="96"/>
      <c r="F43" s="14">
        <v>28000</v>
      </c>
      <c r="G43" s="15">
        <f>G44-SUM(G32:G42)</f>
        <v>0.0401154177877493</v>
      </c>
      <c r="H43" s="14">
        <f t="shared" si="11"/>
        <v>472</v>
      </c>
      <c r="I43" s="15">
        <f t="shared" si="12"/>
        <v>0.017146178436501017</v>
      </c>
      <c r="J43" s="14">
        <v>27528</v>
      </c>
      <c r="K43" s="15">
        <f>K44-SUM(K32:K42)</f>
        <v>0.0377597111782626</v>
      </c>
      <c r="L43" s="14">
        <f t="shared" si="14"/>
        <v>-10266</v>
      </c>
      <c r="M43" s="15">
        <f t="shared" si="15"/>
        <v>-0.2716304175265915</v>
      </c>
      <c r="N43" s="14">
        <v>37794</v>
      </c>
    </row>
    <row r="44" spans="2:14" ht="12" customHeight="1" thickTop="1">
      <c r="B44" s="77" t="s">
        <v>64</v>
      </c>
      <c r="C44" s="78"/>
      <c r="D44" s="78"/>
      <c r="E44" s="79"/>
      <c r="F44" s="41">
        <f>SUM(F32:F43)</f>
        <v>697986</v>
      </c>
      <c r="G44" s="44">
        <f>F44/F$44</f>
        <v>1</v>
      </c>
      <c r="H44" s="8">
        <f t="shared" si="11"/>
        <v>-31045</v>
      </c>
      <c r="I44" s="9">
        <f t="shared" si="12"/>
        <v>-0.042583923043053036</v>
      </c>
      <c r="J44" s="41">
        <f>SUM(J32:J43)</f>
        <v>729031</v>
      </c>
      <c r="K44" s="9">
        <f>J44/J$44</f>
        <v>1</v>
      </c>
      <c r="L44" s="8">
        <f t="shared" si="14"/>
        <v>-43839</v>
      </c>
      <c r="M44" s="9">
        <f t="shared" si="15"/>
        <v>-0.056722346578337884</v>
      </c>
      <c r="N44" s="41">
        <f>SUM(N32:N43)</f>
        <v>772870</v>
      </c>
    </row>
    <row r="46" spans="2:14" ht="12" customHeight="1">
      <c r="B46" s="21" t="s">
        <v>65</v>
      </c>
      <c r="N46" s="3" t="s">
        <v>52</v>
      </c>
    </row>
    <row r="47" spans="2:14" ht="12" customHeight="1">
      <c r="B47" s="74" t="s">
        <v>53</v>
      </c>
      <c r="C47" s="75"/>
      <c r="D47" s="75"/>
      <c r="E47" s="75"/>
      <c r="F47" s="80" t="s">
        <v>80</v>
      </c>
      <c r="G47" s="81"/>
      <c r="H47" s="81"/>
      <c r="I47" s="81"/>
      <c r="J47" s="80" t="s">
        <v>82</v>
      </c>
      <c r="K47" s="81"/>
      <c r="L47" s="81"/>
      <c r="M47" s="81"/>
      <c r="N47" s="47" t="s">
        <v>83</v>
      </c>
    </row>
    <row r="48" spans="2:14" ht="12" customHeight="1" thickBot="1">
      <c r="B48" s="76"/>
      <c r="C48" s="76"/>
      <c r="D48" s="76"/>
      <c r="E48" s="76"/>
      <c r="F48" s="6" t="s">
        <v>0</v>
      </c>
      <c r="G48" s="6" t="s">
        <v>6</v>
      </c>
      <c r="H48" s="6" t="s">
        <v>1</v>
      </c>
      <c r="I48" s="6" t="s">
        <v>2</v>
      </c>
      <c r="J48" s="6" t="s">
        <v>0</v>
      </c>
      <c r="K48" s="6" t="s">
        <v>6</v>
      </c>
      <c r="L48" s="6" t="s">
        <v>1</v>
      </c>
      <c r="M48" s="6" t="s">
        <v>2</v>
      </c>
      <c r="N48" s="6" t="s">
        <v>0</v>
      </c>
    </row>
    <row r="49" spans="2:14" ht="12" customHeight="1" thickTop="1">
      <c r="B49" s="61" t="s">
        <v>12</v>
      </c>
      <c r="C49" s="62"/>
      <c r="D49" s="62"/>
      <c r="E49" s="63"/>
      <c r="F49" s="22">
        <v>347380</v>
      </c>
      <c r="G49" s="23">
        <f aca="true" t="shared" si="16" ref="G49:G63">F49/F$63</f>
        <v>0.49768906539672714</v>
      </c>
      <c r="H49" s="22">
        <f>F49-J49</f>
        <v>-12349</v>
      </c>
      <c r="I49" s="23">
        <f>H49/J49</f>
        <v>-0.03432861959975426</v>
      </c>
      <c r="J49" s="22">
        <v>359729</v>
      </c>
      <c r="K49" s="23">
        <f aca="true" t="shared" si="17" ref="K49:K63">J49/J$63</f>
        <v>0.49343443557269856</v>
      </c>
      <c r="L49" s="22">
        <f>J49-N49</f>
        <v>-2952</v>
      </c>
      <c r="M49" s="23">
        <f>L49/N49</f>
        <v>-0.008139384197131914</v>
      </c>
      <c r="N49" s="22">
        <v>362681</v>
      </c>
    </row>
    <row r="50" spans="2:14" ht="12" customHeight="1">
      <c r="B50" s="24"/>
      <c r="C50" s="25" t="s">
        <v>13</v>
      </c>
      <c r="D50" s="64" t="s">
        <v>14</v>
      </c>
      <c r="E50" s="70"/>
      <c r="F50" s="10">
        <v>230021</v>
      </c>
      <c r="G50" s="13">
        <f t="shared" si="16"/>
        <v>0.3295495898198531</v>
      </c>
      <c r="H50" s="10">
        <f aca="true" t="shared" si="18" ref="H50:H63">F50-J50</f>
        <v>-9072</v>
      </c>
      <c r="I50" s="13">
        <f aca="true" t="shared" si="19" ref="I50:I63">H50/J50</f>
        <v>-0.03794339441137967</v>
      </c>
      <c r="J50" s="10">
        <v>239093</v>
      </c>
      <c r="K50" s="13">
        <f t="shared" si="17"/>
        <v>0.3279599907274176</v>
      </c>
      <c r="L50" s="10">
        <f aca="true" t="shared" si="20" ref="L50:L63">J50-N50</f>
        <v>-1952</v>
      </c>
      <c r="M50" s="13">
        <f>L50/N50</f>
        <v>-0.00809807297392603</v>
      </c>
      <c r="N50" s="10">
        <v>241045</v>
      </c>
    </row>
    <row r="51" spans="2:14" ht="12" customHeight="1">
      <c r="B51" s="24"/>
      <c r="C51" s="26" t="s">
        <v>15</v>
      </c>
      <c r="D51" s="64" t="s">
        <v>16</v>
      </c>
      <c r="E51" s="70"/>
      <c r="F51" s="10">
        <v>14547</v>
      </c>
      <c r="G51" s="13">
        <f t="shared" si="16"/>
        <v>0.020841392234228193</v>
      </c>
      <c r="H51" s="10">
        <f t="shared" si="18"/>
        <v>-3860</v>
      </c>
      <c r="I51" s="13">
        <f t="shared" si="19"/>
        <v>-0.20970283044493943</v>
      </c>
      <c r="J51" s="10">
        <v>18407</v>
      </c>
      <c r="K51" s="13">
        <f t="shared" si="17"/>
        <v>0.025248583393573113</v>
      </c>
      <c r="L51" s="10">
        <f t="shared" si="20"/>
        <v>-171</v>
      </c>
      <c r="M51" s="13">
        <f aca="true" t="shared" si="21" ref="M51:M63">L51/N51</f>
        <v>-0.009204435353644095</v>
      </c>
      <c r="N51" s="10">
        <v>18578</v>
      </c>
    </row>
    <row r="52" spans="2:14" ht="12" customHeight="1">
      <c r="B52" s="24"/>
      <c r="C52" s="16" t="s">
        <v>17</v>
      </c>
      <c r="D52" s="64" t="s">
        <v>11</v>
      </c>
      <c r="E52" s="70"/>
      <c r="F52" s="10">
        <v>102812</v>
      </c>
      <c r="G52" s="13">
        <f t="shared" si="16"/>
        <v>0.14729808334264585</v>
      </c>
      <c r="H52" s="10">
        <f t="shared" si="18"/>
        <v>583</v>
      </c>
      <c r="I52" s="13">
        <f t="shared" si="19"/>
        <v>0.005702882743644172</v>
      </c>
      <c r="J52" s="10">
        <v>102229</v>
      </c>
      <c r="K52" s="13">
        <f t="shared" si="17"/>
        <v>0.14022586145170782</v>
      </c>
      <c r="L52" s="10">
        <f t="shared" si="20"/>
        <v>-829</v>
      </c>
      <c r="M52" s="13">
        <f t="shared" si="21"/>
        <v>-0.008044014050340585</v>
      </c>
      <c r="N52" s="10">
        <v>103058</v>
      </c>
    </row>
    <row r="53" spans="2:14" ht="12" customHeight="1">
      <c r="B53" s="67" t="s">
        <v>18</v>
      </c>
      <c r="C53" s="68"/>
      <c r="D53" s="68"/>
      <c r="E53" s="69"/>
      <c r="F53" s="10">
        <v>155048</v>
      </c>
      <c r="G53" s="13">
        <f t="shared" si="16"/>
        <v>0.22213626061267705</v>
      </c>
      <c r="H53" s="10">
        <f t="shared" si="18"/>
        <v>-32274</v>
      </c>
      <c r="I53" s="13">
        <f t="shared" si="19"/>
        <v>-0.17229156212297542</v>
      </c>
      <c r="J53" s="10">
        <v>187322</v>
      </c>
      <c r="K53" s="13">
        <f t="shared" si="17"/>
        <v>0.25694654959802804</v>
      </c>
      <c r="L53" s="10">
        <f t="shared" si="20"/>
        <v>-23451</v>
      </c>
      <c r="M53" s="13">
        <f t="shared" si="21"/>
        <v>-0.11126187889340665</v>
      </c>
      <c r="N53" s="10">
        <v>210773</v>
      </c>
    </row>
    <row r="54" spans="2:14" ht="12" customHeight="1">
      <c r="B54" s="24"/>
      <c r="C54" s="25" t="s">
        <v>66</v>
      </c>
      <c r="D54" s="64" t="s">
        <v>19</v>
      </c>
      <c r="E54" s="65"/>
      <c r="F54" s="10">
        <v>152793</v>
      </c>
      <c r="G54" s="13">
        <f t="shared" si="16"/>
        <v>0.21890553678727082</v>
      </c>
      <c r="H54" s="10">
        <f t="shared" si="18"/>
        <v>-29533</v>
      </c>
      <c r="I54" s="13">
        <f t="shared" si="19"/>
        <v>-0.16197909239494093</v>
      </c>
      <c r="J54" s="10">
        <v>182326</v>
      </c>
      <c r="K54" s="13">
        <f t="shared" si="17"/>
        <v>0.25009361741818936</v>
      </c>
      <c r="L54" s="10">
        <f t="shared" si="20"/>
        <v>-24617</v>
      </c>
      <c r="M54" s="13">
        <f t="shared" si="21"/>
        <v>-0.11895546116563498</v>
      </c>
      <c r="N54" s="10">
        <v>206943</v>
      </c>
    </row>
    <row r="55" spans="2:14" ht="12" customHeight="1">
      <c r="B55" s="24"/>
      <c r="C55" s="26"/>
      <c r="D55" s="25" t="s">
        <v>66</v>
      </c>
      <c r="E55" s="27" t="s">
        <v>20</v>
      </c>
      <c r="F55" s="10">
        <v>77673</v>
      </c>
      <c r="G55" s="13">
        <f t="shared" si="16"/>
        <v>0.11128160163670904</v>
      </c>
      <c r="H55" s="10">
        <f t="shared" si="18"/>
        <v>-8372</v>
      </c>
      <c r="I55" s="13">
        <f t="shared" si="19"/>
        <v>-0.09729792550409669</v>
      </c>
      <c r="J55" s="10">
        <v>86045</v>
      </c>
      <c r="K55" s="13">
        <f t="shared" si="17"/>
        <v>0.11802653110773068</v>
      </c>
      <c r="L55" s="10">
        <f t="shared" si="20"/>
        <v>-7909</v>
      </c>
      <c r="M55" s="13">
        <f t="shared" si="21"/>
        <v>-0.08417949209187475</v>
      </c>
      <c r="N55" s="10">
        <v>93954</v>
      </c>
    </row>
    <row r="56" spans="2:14" ht="12" customHeight="1">
      <c r="B56" s="24"/>
      <c r="C56" s="16" t="s">
        <v>21</v>
      </c>
      <c r="D56" s="16" t="s">
        <v>21</v>
      </c>
      <c r="E56" s="27" t="s">
        <v>22</v>
      </c>
      <c r="F56" s="10">
        <v>50994</v>
      </c>
      <c r="G56" s="13">
        <f t="shared" si="16"/>
        <v>0.07305877195244603</v>
      </c>
      <c r="H56" s="10">
        <f t="shared" si="18"/>
        <v>-12838</v>
      </c>
      <c r="I56" s="13">
        <f t="shared" si="19"/>
        <v>-0.2011216944479258</v>
      </c>
      <c r="J56" s="10">
        <v>63832</v>
      </c>
      <c r="K56" s="13">
        <f t="shared" si="17"/>
        <v>0.08755731923608187</v>
      </c>
      <c r="L56" s="10">
        <f t="shared" si="20"/>
        <v>-13140</v>
      </c>
      <c r="M56" s="13">
        <f t="shared" si="21"/>
        <v>-0.1707114275320896</v>
      </c>
      <c r="N56" s="10">
        <v>76972</v>
      </c>
    </row>
    <row r="57" spans="2:14" ht="12" customHeight="1">
      <c r="B57" s="67" t="s">
        <v>23</v>
      </c>
      <c r="C57" s="68"/>
      <c r="D57" s="68"/>
      <c r="E57" s="69"/>
      <c r="F57" s="10">
        <v>195558</v>
      </c>
      <c r="G57" s="13">
        <f t="shared" si="16"/>
        <v>0.2801746739905958</v>
      </c>
      <c r="H57" s="10">
        <f t="shared" si="18"/>
        <v>13578</v>
      </c>
      <c r="I57" s="13">
        <f t="shared" si="19"/>
        <v>0.07461259479063634</v>
      </c>
      <c r="J57" s="10">
        <v>181980</v>
      </c>
      <c r="K57" s="13">
        <f t="shared" si="17"/>
        <v>0.24961901482927337</v>
      </c>
      <c r="L57" s="10">
        <f t="shared" si="20"/>
        <v>-17436</v>
      </c>
      <c r="M57" s="13">
        <f t="shared" si="21"/>
        <v>-0.08743531110843664</v>
      </c>
      <c r="N57" s="10">
        <v>199416</v>
      </c>
    </row>
    <row r="58" spans="2:14" ht="12" customHeight="1">
      <c r="B58" s="24"/>
      <c r="C58" s="25"/>
      <c r="D58" s="64" t="s">
        <v>24</v>
      </c>
      <c r="E58" s="70"/>
      <c r="F58" s="10">
        <v>26309</v>
      </c>
      <c r="G58" s="13">
        <f t="shared" si="16"/>
        <v>0.03769273309206775</v>
      </c>
      <c r="H58" s="10">
        <f t="shared" si="18"/>
        <v>-610</v>
      </c>
      <c r="I58" s="13">
        <f t="shared" si="19"/>
        <v>-0.02266057431553921</v>
      </c>
      <c r="J58" s="10">
        <v>26919</v>
      </c>
      <c r="K58" s="13">
        <f t="shared" si="17"/>
        <v>0.03692435575441922</v>
      </c>
      <c r="L58" s="10">
        <f t="shared" si="20"/>
        <v>1229</v>
      </c>
      <c r="M58" s="13">
        <f t="shared" si="21"/>
        <v>0.04783962631374075</v>
      </c>
      <c r="N58" s="10">
        <v>25690</v>
      </c>
    </row>
    <row r="59" spans="2:14" ht="12" customHeight="1">
      <c r="B59" s="24"/>
      <c r="C59" s="26" t="s">
        <v>13</v>
      </c>
      <c r="D59" s="64" t="s">
        <v>25</v>
      </c>
      <c r="E59" s="70"/>
      <c r="F59" s="10">
        <v>98270</v>
      </c>
      <c r="G59" s="13">
        <f t="shared" si="16"/>
        <v>0.14079078950007592</v>
      </c>
      <c r="H59" s="10">
        <f t="shared" si="18"/>
        <v>-1271</v>
      </c>
      <c r="I59" s="13">
        <f t="shared" si="19"/>
        <v>-0.012768607910308314</v>
      </c>
      <c r="J59" s="10">
        <v>99541</v>
      </c>
      <c r="K59" s="13">
        <f t="shared" si="17"/>
        <v>0.13653877544301957</v>
      </c>
      <c r="L59" s="10">
        <f t="shared" si="20"/>
        <v>-8214</v>
      </c>
      <c r="M59" s="13">
        <f t="shared" si="21"/>
        <v>-0.0762284812769709</v>
      </c>
      <c r="N59" s="10">
        <v>107755</v>
      </c>
    </row>
    <row r="60" spans="2:14" ht="12" customHeight="1">
      <c r="B60" s="24"/>
      <c r="C60" s="26"/>
      <c r="D60" s="64" t="s">
        <v>26</v>
      </c>
      <c r="E60" s="70"/>
      <c r="F60" s="10">
        <v>20958</v>
      </c>
      <c r="G60" s="13">
        <f t="shared" si="16"/>
        <v>0.03002639021413037</v>
      </c>
      <c r="H60" s="10">
        <f t="shared" si="18"/>
        <v>16914</v>
      </c>
      <c r="I60" s="13">
        <f t="shared" si="19"/>
        <v>4.182492581602374</v>
      </c>
      <c r="J60" s="10">
        <v>4044</v>
      </c>
      <c r="K60" s="13">
        <f t="shared" si="17"/>
        <v>0.005547089218428297</v>
      </c>
      <c r="L60" s="10">
        <f t="shared" si="20"/>
        <v>-6184</v>
      </c>
      <c r="M60" s="13">
        <f t="shared" si="21"/>
        <v>-0.6046147829487681</v>
      </c>
      <c r="N60" s="10">
        <v>10228</v>
      </c>
    </row>
    <row r="61" spans="2:14" ht="12" customHeight="1">
      <c r="B61" s="24"/>
      <c r="C61" s="26" t="s">
        <v>17</v>
      </c>
      <c r="D61" s="64" t="s">
        <v>27</v>
      </c>
      <c r="E61" s="70"/>
      <c r="F61" s="10">
        <v>37993</v>
      </c>
      <c r="G61" s="13">
        <f t="shared" si="16"/>
        <v>0.05443232385749858</v>
      </c>
      <c r="H61" s="10">
        <f t="shared" si="18"/>
        <v>-600</v>
      </c>
      <c r="I61" s="13">
        <f t="shared" si="19"/>
        <v>-0.01554686082968414</v>
      </c>
      <c r="J61" s="10">
        <v>38593</v>
      </c>
      <c r="K61" s="13">
        <f t="shared" si="17"/>
        <v>0.0529373922370928</v>
      </c>
      <c r="L61" s="10">
        <f t="shared" si="20"/>
        <v>-1444</v>
      </c>
      <c r="M61" s="13">
        <f t="shared" si="21"/>
        <v>-0.03606663835951745</v>
      </c>
      <c r="N61" s="10">
        <v>40037</v>
      </c>
    </row>
    <row r="62" spans="2:14" ht="12" customHeight="1" thickBot="1">
      <c r="B62" s="28"/>
      <c r="C62" s="29"/>
      <c r="D62" s="71" t="s">
        <v>7</v>
      </c>
      <c r="E62" s="72"/>
      <c r="F62" s="14">
        <v>12028</v>
      </c>
      <c r="G62" s="15">
        <f t="shared" si="16"/>
        <v>0.017232437326823172</v>
      </c>
      <c r="H62" s="14">
        <f t="shared" si="18"/>
        <v>-855</v>
      </c>
      <c r="I62" s="15">
        <f t="shared" si="19"/>
        <v>-0.06636652953504618</v>
      </c>
      <c r="J62" s="14">
        <v>12883</v>
      </c>
      <c r="K62" s="15">
        <f t="shared" si="17"/>
        <v>0.01767140217631349</v>
      </c>
      <c r="L62" s="14">
        <f t="shared" si="20"/>
        <v>-2823</v>
      </c>
      <c r="M62" s="15">
        <f t="shared" si="21"/>
        <v>-0.1797402266649688</v>
      </c>
      <c r="N62" s="14">
        <v>15706</v>
      </c>
    </row>
    <row r="63" spans="2:14" ht="12" customHeight="1" thickTop="1">
      <c r="B63" s="77" t="s">
        <v>64</v>
      </c>
      <c r="C63" s="78"/>
      <c r="D63" s="78"/>
      <c r="E63" s="79"/>
      <c r="F63" s="22">
        <f>F49+F53+F57</f>
        <v>697986</v>
      </c>
      <c r="G63" s="23">
        <f t="shared" si="16"/>
        <v>1</v>
      </c>
      <c r="H63" s="22">
        <f t="shared" si="18"/>
        <v>-31045</v>
      </c>
      <c r="I63" s="23">
        <f t="shared" si="19"/>
        <v>-0.042583923043053036</v>
      </c>
      <c r="J63" s="22">
        <f>J49+J53+J57</f>
        <v>729031</v>
      </c>
      <c r="K63" s="23">
        <f t="shared" si="17"/>
        <v>1</v>
      </c>
      <c r="L63" s="22">
        <f t="shared" si="20"/>
        <v>-43839</v>
      </c>
      <c r="M63" s="23">
        <f t="shared" si="21"/>
        <v>-0.056722346578337884</v>
      </c>
      <c r="N63" s="22">
        <f>N49+N53+N57</f>
        <v>772870</v>
      </c>
    </row>
    <row r="64" spans="2:14" ht="12" customHeight="1">
      <c r="B64" s="30"/>
      <c r="C64" s="30"/>
      <c r="D64" s="30"/>
      <c r="E64" s="30"/>
      <c r="F64" s="31"/>
      <c r="G64" s="32"/>
      <c r="H64" s="31"/>
      <c r="I64" s="32"/>
      <c r="J64" s="31"/>
      <c r="K64" s="32"/>
      <c r="L64" s="31"/>
      <c r="M64" s="32"/>
      <c r="N64" s="31"/>
    </row>
    <row r="65" spans="2:14" ht="12" customHeight="1">
      <c r="B65" s="21" t="s">
        <v>67</v>
      </c>
      <c r="C65" s="30"/>
      <c r="D65" s="30"/>
      <c r="E65" s="30"/>
      <c r="F65" s="31"/>
      <c r="G65" s="32"/>
      <c r="H65" s="31"/>
      <c r="I65" s="32"/>
      <c r="J65" s="31"/>
      <c r="K65" s="32"/>
      <c r="L65" s="31"/>
      <c r="M65" s="32"/>
      <c r="N65" s="31"/>
    </row>
    <row r="66" spans="2:14" ht="12" customHeight="1">
      <c r="B66" s="74" t="s">
        <v>53</v>
      </c>
      <c r="C66" s="75"/>
      <c r="D66" s="75"/>
      <c r="E66" s="75"/>
      <c r="F66" s="80" t="s">
        <v>80</v>
      </c>
      <c r="G66" s="81"/>
      <c r="H66" s="80" t="s">
        <v>82</v>
      </c>
      <c r="I66" s="81"/>
      <c r="J66" s="48" t="s">
        <v>83</v>
      </c>
      <c r="K66" s="19"/>
      <c r="L66" s="19"/>
      <c r="M66" s="19"/>
      <c r="N66" s="19"/>
    </row>
    <row r="67" spans="2:14" ht="12" customHeight="1" thickBot="1">
      <c r="B67" s="76"/>
      <c r="C67" s="76"/>
      <c r="D67" s="76"/>
      <c r="E67" s="76"/>
      <c r="F67" s="6" t="s">
        <v>28</v>
      </c>
      <c r="G67" s="6" t="s">
        <v>29</v>
      </c>
      <c r="H67" s="6" t="s">
        <v>28</v>
      </c>
      <c r="I67" s="6" t="s">
        <v>29</v>
      </c>
      <c r="J67" s="6" t="s">
        <v>28</v>
      </c>
      <c r="K67" s="19"/>
      <c r="L67" s="19"/>
      <c r="M67" s="19"/>
      <c r="N67" s="19"/>
    </row>
    <row r="68" spans="2:14" ht="12" customHeight="1" thickTop="1">
      <c r="B68" s="82" t="s">
        <v>30</v>
      </c>
      <c r="C68" s="83"/>
      <c r="D68" s="83"/>
      <c r="E68" s="84"/>
      <c r="F68" s="33">
        <v>0.4544</v>
      </c>
      <c r="G68" s="38">
        <f aca="true" t="shared" si="22" ref="G68:G76">F68-H68</f>
        <v>-5.999999999994898E-05</v>
      </c>
      <c r="H68" s="33">
        <v>0.45446</v>
      </c>
      <c r="I68" s="38">
        <f aca="true" t="shared" si="23" ref="I68:I76">H68-J68</f>
        <v>0.0012999999999999678</v>
      </c>
      <c r="J68" s="33">
        <v>0.45316</v>
      </c>
      <c r="K68" s="34"/>
      <c r="L68" s="35"/>
      <c r="M68" s="34"/>
      <c r="N68" s="34"/>
    </row>
    <row r="69" spans="2:14" ht="12" customHeight="1">
      <c r="B69" s="64" t="s">
        <v>68</v>
      </c>
      <c r="C69" s="66"/>
      <c r="D69" s="66"/>
      <c r="E69" s="65"/>
      <c r="F69" s="50">
        <v>1.3</v>
      </c>
      <c r="G69" s="39">
        <f t="shared" si="22"/>
        <v>0.30000000000000004</v>
      </c>
      <c r="H69" s="50">
        <v>1</v>
      </c>
      <c r="I69" s="39">
        <f t="shared" si="23"/>
        <v>-0.19999999999999996</v>
      </c>
      <c r="J69" s="27">
        <v>1.2</v>
      </c>
      <c r="K69" s="19"/>
      <c r="L69" s="37"/>
      <c r="M69" s="19"/>
      <c r="N69" s="19"/>
    </row>
    <row r="70" spans="2:14" ht="12" customHeight="1">
      <c r="B70" s="67" t="s">
        <v>69</v>
      </c>
      <c r="C70" s="68"/>
      <c r="D70" s="68"/>
      <c r="E70" s="69"/>
      <c r="F70" s="27">
        <v>85.7</v>
      </c>
      <c r="G70" s="39">
        <f t="shared" si="22"/>
        <v>-3.700000000000003</v>
      </c>
      <c r="H70" s="27">
        <v>89.4</v>
      </c>
      <c r="I70" s="39">
        <f t="shared" si="23"/>
        <v>1.5</v>
      </c>
      <c r="J70" s="27">
        <v>87.9</v>
      </c>
      <c r="K70" s="19"/>
      <c r="L70" s="37"/>
      <c r="M70" s="19"/>
      <c r="N70" s="19"/>
    </row>
    <row r="71" spans="2:14" ht="12" customHeight="1">
      <c r="B71" s="24"/>
      <c r="C71" s="25" t="s">
        <v>31</v>
      </c>
      <c r="D71" s="64" t="s">
        <v>70</v>
      </c>
      <c r="E71" s="70"/>
      <c r="F71" s="27">
        <v>41.5</v>
      </c>
      <c r="G71" s="39">
        <f t="shared" si="22"/>
        <v>-1.8999999999999986</v>
      </c>
      <c r="H71" s="27">
        <v>43.4</v>
      </c>
      <c r="I71" s="39">
        <f t="shared" si="23"/>
        <v>0.19999999999999574</v>
      </c>
      <c r="J71" s="27">
        <v>43.2</v>
      </c>
      <c r="K71" s="19"/>
      <c r="L71" s="37"/>
      <c r="M71" s="19"/>
      <c r="N71" s="19"/>
    </row>
    <row r="72" spans="2:14" ht="12" customHeight="1">
      <c r="B72" s="24"/>
      <c r="C72" s="26"/>
      <c r="D72" s="64" t="s">
        <v>71</v>
      </c>
      <c r="E72" s="70"/>
      <c r="F72" s="27">
        <v>13.8</v>
      </c>
      <c r="G72" s="39">
        <f t="shared" si="22"/>
        <v>0.6000000000000014</v>
      </c>
      <c r="H72" s="27">
        <v>13.2</v>
      </c>
      <c r="I72" s="39">
        <f t="shared" si="23"/>
        <v>0.29999999999999893</v>
      </c>
      <c r="J72" s="27">
        <v>12.9</v>
      </c>
      <c r="K72" s="19"/>
      <c r="L72" s="37"/>
      <c r="M72" s="19"/>
      <c r="N72" s="19"/>
    </row>
    <row r="73" spans="2:14" ht="12" customHeight="1">
      <c r="B73" s="24"/>
      <c r="C73" s="16" t="s">
        <v>21</v>
      </c>
      <c r="D73" s="64" t="s">
        <v>72</v>
      </c>
      <c r="E73" s="70"/>
      <c r="F73" s="36">
        <v>23.8</v>
      </c>
      <c r="G73" s="39">
        <f t="shared" si="22"/>
        <v>-1.3000000000000007</v>
      </c>
      <c r="H73" s="36">
        <v>25.1</v>
      </c>
      <c r="I73" s="39">
        <f t="shared" si="23"/>
        <v>0.7000000000000028</v>
      </c>
      <c r="J73" s="36">
        <v>24.4</v>
      </c>
      <c r="K73" s="19"/>
      <c r="L73" s="37"/>
      <c r="M73" s="19"/>
      <c r="N73" s="19"/>
    </row>
    <row r="74" spans="2:14" ht="12" customHeight="1">
      <c r="B74" s="64" t="s">
        <v>73</v>
      </c>
      <c r="C74" s="66"/>
      <c r="D74" s="66"/>
      <c r="E74" s="65"/>
      <c r="F74" s="50">
        <v>21</v>
      </c>
      <c r="G74" s="39">
        <f t="shared" si="22"/>
        <v>-0.6999999999999993</v>
      </c>
      <c r="H74" s="27">
        <v>21.7</v>
      </c>
      <c r="I74" s="39">
        <f t="shared" si="23"/>
        <v>1.3000000000000007</v>
      </c>
      <c r="J74" s="27">
        <v>20.4</v>
      </c>
      <c r="K74" s="19"/>
      <c r="L74" s="37"/>
      <c r="M74" s="19"/>
      <c r="N74" s="19"/>
    </row>
    <row r="75" spans="2:14" ht="12" customHeight="1">
      <c r="B75" s="64" t="s">
        <v>74</v>
      </c>
      <c r="C75" s="66"/>
      <c r="D75" s="66"/>
      <c r="E75" s="65"/>
      <c r="F75" s="36">
        <v>12.3</v>
      </c>
      <c r="G75" s="39">
        <f t="shared" si="22"/>
        <v>-0.29999999999999893</v>
      </c>
      <c r="H75" s="36">
        <v>12.6</v>
      </c>
      <c r="I75" s="39">
        <f t="shared" si="23"/>
        <v>-0.09999999999999964</v>
      </c>
      <c r="J75" s="36">
        <v>12.7</v>
      </c>
      <c r="K75" s="19"/>
      <c r="L75" s="37"/>
      <c r="M75" s="19"/>
      <c r="N75" s="19"/>
    </row>
    <row r="76" spans="2:14" ht="12" customHeight="1">
      <c r="B76" s="64" t="s">
        <v>75</v>
      </c>
      <c r="C76" s="66"/>
      <c r="D76" s="66"/>
      <c r="E76" s="65"/>
      <c r="F76" s="36">
        <v>16.2</v>
      </c>
      <c r="G76" s="39">
        <f t="shared" si="22"/>
        <v>-0.40000000000000213</v>
      </c>
      <c r="H76" s="36">
        <v>16.6</v>
      </c>
      <c r="I76" s="39">
        <f t="shared" si="23"/>
        <v>-0.7999999999999972</v>
      </c>
      <c r="J76" s="36">
        <v>17.4</v>
      </c>
      <c r="K76" s="19"/>
      <c r="L76" s="37"/>
      <c r="M76" s="19"/>
      <c r="N76" s="19"/>
    </row>
    <row r="77" spans="2:14" ht="12" customHeight="1">
      <c r="B77" s="20"/>
      <c r="C77" s="17"/>
      <c r="D77" s="17"/>
      <c r="E77" s="17"/>
      <c r="F77" s="37"/>
      <c r="G77" s="37"/>
      <c r="H77" s="37"/>
      <c r="I77" s="37"/>
      <c r="J77" s="19"/>
      <c r="K77" s="19"/>
      <c r="L77" s="3" t="s">
        <v>52</v>
      </c>
      <c r="M77" s="19"/>
      <c r="N77" s="19"/>
    </row>
    <row r="78" spans="2:14" ht="12" customHeight="1">
      <c r="B78" s="74" t="s">
        <v>53</v>
      </c>
      <c r="C78" s="75"/>
      <c r="D78" s="75"/>
      <c r="E78" s="75"/>
      <c r="F78" s="56" t="s">
        <v>81</v>
      </c>
      <c r="G78" s="57"/>
      <c r="H78" s="58"/>
      <c r="I78" s="56" t="s">
        <v>82</v>
      </c>
      <c r="J78" s="57"/>
      <c r="K78" s="58"/>
      <c r="L78" s="47" t="s">
        <v>83</v>
      </c>
      <c r="M78" s="5"/>
      <c r="N78" s="7"/>
    </row>
    <row r="79" spans="2:14" ht="12" customHeight="1" thickBot="1">
      <c r="B79" s="76"/>
      <c r="C79" s="76"/>
      <c r="D79" s="76"/>
      <c r="E79" s="76"/>
      <c r="F79" s="6" t="s">
        <v>0</v>
      </c>
      <c r="G79" s="6" t="s">
        <v>1</v>
      </c>
      <c r="H79" s="6" t="s">
        <v>2</v>
      </c>
      <c r="I79" s="6" t="s">
        <v>0</v>
      </c>
      <c r="J79" s="6" t="s">
        <v>1</v>
      </c>
      <c r="K79" s="6" t="s">
        <v>2</v>
      </c>
      <c r="L79" s="6" t="s">
        <v>0</v>
      </c>
      <c r="M79" s="7"/>
      <c r="N79" s="7"/>
    </row>
    <row r="80" spans="2:14" ht="12" customHeight="1" thickTop="1">
      <c r="B80" s="54" t="s">
        <v>32</v>
      </c>
      <c r="C80" s="55"/>
      <c r="D80" s="55"/>
      <c r="E80" s="73"/>
      <c r="F80" s="8">
        <v>925201</v>
      </c>
      <c r="G80" s="8">
        <f>F80-I80</f>
        <v>17337</v>
      </c>
      <c r="H80" s="9">
        <f>G80/I80</f>
        <v>0.019096472599420176</v>
      </c>
      <c r="I80" s="8">
        <v>907864</v>
      </c>
      <c r="J80" s="8">
        <f>I80-L80</f>
        <v>25865</v>
      </c>
      <c r="K80" s="9">
        <f>J80/L80</f>
        <v>0.029325430074183756</v>
      </c>
      <c r="L80" s="8">
        <v>881999</v>
      </c>
      <c r="M80" s="18"/>
      <c r="N80" s="11"/>
    </row>
    <row r="81" spans="2:14" ht="12" customHeight="1">
      <c r="B81" s="64" t="s">
        <v>33</v>
      </c>
      <c r="C81" s="66"/>
      <c r="D81" s="66"/>
      <c r="E81" s="65"/>
      <c r="F81" s="10">
        <v>87395</v>
      </c>
      <c r="G81" s="8">
        <f>F81-I81</f>
        <v>18041</v>
      </c>
      <c r="H81" s="13">
        <f>G81/I81</f>
        <v>0.2601291922599994</v>
      </c>
      <c r="I81" s="10">
        <v>69354</v>
      </c>
      <c r="J81" s="8">
        <f>I81-L81</f>
        <v>-15414</v>
      </c>
      <c r="K81" s="13">
        <f>J81/L81</f>
        <v>-0.18183748584371462</v>
      </c>
      <c r="L81" s="10">
        <v>84768</v>
      </c>
      <c r="M81" s="18"/>
      <c r="N81" s="11"/>
    </row>
    <row r="83" ht="12" customHeight="1">
      <c r="B83" s="1" t="s">
        <v>78</v>
      </c>
    </row>
  </sheetData>
  <mergeCells count="70">
    <mergeCell ref="J47:M47"/>
    <mergeCell ref="B43:E43"/>
    <mergeCell ref="B44:E44"/>
    <mergeCell ref="B47:E48"/>
    <mergeCell ref="F47:I47"/>
    <mergeCell ref="B39:E39"/>
    <mergeCell ref="B40:E40"/>
    <mergeCell ref="B41:E41"/>
    <mergeCell ref="B42:E42"/>
    <mergeCell ref="B35:E35"/>
    <mergeCell ref="B36:E36"/>
    <mergeCell ref="B37:E37"/>
    <mergeCell ref="B38:E38"/>
    <mergeCell ref="J30:M30"/>
    <mergeCell ref="B32:E32"/>
    <mergeCell ref="B33:E33"/>
    <mergeCell ref="B34:E34"/>
    <mergeCell ref="B25:E25"/>
    <mergeCell ref="C26:E26"/>
    <mergeCell ref="B30:E31"/>
    <mergeCell ref="F30:I30"/>
    <mergeCell ref="F16:I16"/>
    <mergeCell ref="J16:M16"/>
    <mergeCell ref="F5:H5"/>
    <mergeCell ref="B24:E24"/>
    <mergeCell ref="B5:E6"/>
    <mergeCell ref="B7:E7"/>
    <mergeCell ref="B8:E8"/>
    <mergeCell ref="B9:E9"/>
    <mergeCell ref="B10:E10"/>
    <mergeCell ref="B11:E11"/>
    <mergeCell ref="B12:E12"/>
    <mergeCell ref="B13:E13"/>
    <mergeCell ref="B21:E21"/>
    <mergeCell ref="B22:E22"/>
    <mergeCell ref="B23:E23"/>
    <mergeCell ref="B16:E17"/>
    <mergeCell ref="B18:E18"/>
    <mergeCell ref="B20:E20"/>
    <mergeCell ref="D50:E50"/>
    <mergeCell ref="D51:E51"/>
    <mergeCell ref="D52:E52"/>
    <mergeCell ref="B68:E68"/>
    <mergeCell ref="B57:E57"/>
    <mergeCell ref="B53:E53"/>
    <mergeCell ref="D58:E58"/>
    <mergeCell ref="D59:E59"/>
    <mergeCell ref="D60:E60"/>
    <mergeCell ref="D61:E61"/>
    <mergeCell ref="B63:E63"/>
    <mergeCell ref="F66:G66"/>
    <mergeCell ref="H66:I66"/>
    <mergeCell ref="B66:E67"/>
    <mergeCell ref="B80:E80"/>
    <mergeCell ref="B81:E81"/>
    <mergeCell ref="B78:E79"/>
    <mergeCell ref="D73:E73"/>
    <mergeCell ref="B74:E74"/>
    <mergeCell ref="B75:E75"/>
    <mergeCell ref="B76:E76"/>
    <mergeCell ref="F78:H78"/>
    <mergeCell ref="I78:K78"/>
    <mergeCell ref="B19:E19"/>
    <mergeCell ref="B49:E49"/>
    <mergeCell ref="D54:E54"/>
    <mergeCell ref="B69:E69"/>
    <mergeCell ref="B70:E70"/>
    <mergeCell ref="D72:E72"/>
    <mergeCell ref="D71:E71"/>
    <mergeCell ref="D62:E62"/>
  </mergeCells>
  <printOptions/>
  <pageMargins left="0.5905511811023623" right="0.5905511811023623" top="0.5905511811023623" bottom="0.1968503937007874" header="0.1968503937007874" footer="0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2004-11-05T00:08:03Z</cp:lastPrinted>
  <dcterms:created xsi:type="dcterms:W3CDTF">1999-10-27T09:20:43Z</dcterms:created>
  <dcterms:modified xsi:type="dcterms:W3CDTF">2000-07-20T11:42:31Z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