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'増減率'!$C$2:$N$37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<sst xmlns="http://schemas.openxmlformats.org/spreadsheetml/2006/main" count="313" uniqueCount="70">
  <si>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</si>
  <si>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</si>
  <si>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</si>
  <si>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</si>
  <si>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</si>
  <si>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</si>
  <si>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</si>
  <si>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</si>
  <si>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</si>
  <si>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</si>
  <si>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</si>
  <si>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</si>
  <si>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</si>
  <si>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</si>
  <si>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</si>
  <si>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</si>
  <si>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</si>
  <si>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</si>
  <si>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</si>
  <si>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</si>
  <si>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</si>
  <si>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</si>
  <si>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</si>
  <si>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</si>
  <si>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</si>
  <si>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</si>
  <si>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</si>
  <si>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</si>
  <si>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</si>
  <si>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</si>
  <si>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</si>
  <si>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</si>
  <si>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</si>
  <si>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</si>
  <si>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</si>
  <si>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</si>
  <si>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</si>
  <si>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</si>
  <si>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</si>
  <si>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</si>
  <si>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＊加重平均</t>
  </si>
  <si>
    <t>＊単純平均</t>
  </si>
  <si>
    <t>&lt;参　考&gt;</t>
  </si>
  <si>
    <t>対標準財政規模比率</t>
  </si>
  <si>
    <t>(単位:％)</t>
  </si>
  <si>
    <t>＊加重平均</t>
  </si>
  <si>
    <t>＊単純平均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</si>
  <si>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</si>
  <si>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</si>
  <si>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</si>
  <si>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</si>
  <si>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</si>
  <si>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</si>
  <si>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</si>
  <si>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</si>
  <si>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</si>
  <si>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</si>
  <si>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債務比率</t>
  </si>
  <si>
    <t>負担額対標準</t>
  </si>
  <si>
    <t>翌年度以降</t>
  </si>
  <si>
    <t>財政規模比率</t>
  </si>
  <si>
    <t>限度額対標準</t>
  </si>
  <si>
    <t>債務負担行為</t>
  </si>
  <si>
    <t>翌年度以降負担額</t>
  </si>
  <si>
    <t>&lt;町　計&gt;</t>
  </si>
  <si>
    <t>(単位:千円､％)</t>
  </si>
  <si>
    <t>債務負担行為の状況（当年度）</t>
  </si>
  <si>
    <t>債務負担行為の状況（前年度）</t>
  </si>
  <si>
    <t>債務負担行為の状況（増減額）</t>
  </si>
  <si>
    <t>債務負担行為の状況（増減率）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</si>
</sst>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  <numFmt numFmtId="184" formatCode="#,##0;&quot;▲&quot;#,##0"/>
    <numFmt numFmtId="185" formatCode="#,##0.0\ ;&quot;▲&quot;#,##0.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 shrinkToFi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 applyProtection="1">
      <alignment horizontal="center" vertical="top"/>
      <protection/>
    </xf>
    <xf numFmtId="0" fontId="0" fillId="0" borderId="15" xfId="0" applyNumberFormat="1" applyBorder="1" applyAlignment="1">
      <alignment/>
    </xf>
    <xf numFmtId="0" fontId="3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0" borderId="14" xfId="0" applyNumberFormat="1" applyFont="1" applyBorder="1" applyAlignment="1" applyProtection="1">
      <alignment horizontal="center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Continuous" vertical="center"/>
      <protection/>
    </xf>
    <xf numFmtId="0" fontId="0" fillId="0" borderId="23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37" fontId="0" fillId="0" borderId="10" xfId="0" applyBorder="1" applyAlignment="1" applyProtection="1">
      <alignment shrinkToFit="1"/>
      <protection/>
    </xf>
    <xf numFmtId="184" fontId="0" fillId="0" borderId="16" xfId="0" applyNumberFormat="1" applyBorder="1" applyAlignment="1" applyProtection="1">
      <alignment shrinkToFit="1"/>
      <protection/>
    </xf>
    <xf numFmtId="184" fontId="0" fillId="0" borderId="16" xfId="0" applyNumberFormat="1" applyFill="1" applyBorder="1" applyAlignment="1" applyProtection="1">
      <alignment shrinkToFit="1"/>
      <protection/>
    </xf>
    <xf numFmtId="184" fontId="0" fillId="0" borderId="17" xfId="0" applyNumberFormat="1" applyBorder="1" applyAlignment="1" applyProtection="1">
      <alignment shrinkToFit="1"/>
      <protection/>
    </xf>
    <xf numFmtId="184" fontId="0" fillId="0" borderId="17" xfId="0" applyNumberFormat="1" applyFill="1" applyBorder="1" applyAlignment="1" applyProtection="1">
      <alignment shrinkToFit="1"/>
      <protection/>
    </xf>
    <xf numFmtId="184" fontId="0" fillId="0" borderId="18" xfId="0" applyNumberFormat="1" applyBorder="1" applyAlignment="1" applyProtection="1">
      <alignment shrinkToFit="1"/>
      <protection/>
    </xf>
    <xf numFmtId="184" fontId="0" fillId="0" borderId="18" xfId="0" applyNumberFormat="1" applyFill="1" applyBorder="1" applyAlignment="1" applyProtection="1">
      <alignment shrinkToFit="1"/>
      <protection/>
    </xf>
    <xf numFmtId="184" fontId="0" fillId="0" borderId="19" xfId="0" applyNumberFormat="1" applyBorder="1" applyAlignment="1" applyProtection="1">
      <alignment shrinkToFit="1"/>
      <protection/>
    </xf>
    <xf numFmtId="184" fontId="0" fillId="0" borderId="19" xfId="0" applyNumberFormat="1" applyFill="1" applyBorder="1" applyAlignment="1" applyProtection="1">
      <alignment shrinkToFit="1"/>
      <protection/>
    </xf>
    <xf numFmtId="184" fontId="0" fillId="0" borderId="12" xfId="0" applyNumberFormat="1" applyBorder="1" applyAlignment="1" applyProtection="1">
      <alignment shrinkToFit="1"/>
      <protection/>
    </xf>
    <xf numFmtId="184" fontId="0" fillId="0" borderId="12" xfId="0" applyNumberFormat="1" applyFill="1" applyBorder="1" applyAlignment="1" applyProtection="1">
      <alignment shrinkToFit="1"/>
      <protection/>
    </xf>
    <xf numFmtId="184" fontId="0" fillId="0" borderId="16" xfId="0" applyNumberFormat="1" applyFont="1" applyBorder="1" applyAlignment="1" applyProtection="1">
      <alignment shrinkToFit="1"/>
      <protection locked="0"/>
    </xf>
    <xf numFmtId="184" fontId="0" fillId="0" borderId="17" xfId="0" applyNumberFormat="1" applyFont="1" applyBorder="1" applyAlignment="1" applyProtection="1">
      <alignment shrinkToFit="1"/>
      <protection locked="0"/>
    </xf>
    <xf numFmtId="184" fontId="0" fillId="0" borderId="18" xfId="0" applyNumberFormat="1" applyFont="1" applyBorder="1" applyAlignment="1" applyProtection="1">
      <alignment shrinkToFit="1"/>
      <protection locked="0"/>
    </xf>
    <xf numFmtId="184" fontId="0" fillId="0" borderId="19" xfId="0" applyNumberFormat="1" applyFont="1" applyBorder="1" applyAlignment="1" applyProtection="1">
      <alignment shrinkToFit="1"/>
      <protection locked="0"/>
    </xf>
    <xf numFmtId="184" fontId="0" fillId="0" borderId="15" xfId="0" applyNumberFormat="1" applyFont="1" applyBorder="1" applyAlignment="1" applyProtection="1">
      <alignment shrinkToFit="1"/>
      <protection locked="0"/>
    </xf>
    <xf numFmtId="185" fontId="0" fillId="0" borderId="17" xfId="0" applyNumberFormat="1" applyBorder="1" applyAlignment="1" applyProtection="1">
      <alignment shrinkToFit="1"/>
      <protection/>
    </xf>
    <xf numFmtId="185" fontId="0" fillId="0" borderId="16" xfId="0" applyNumberFormat="1" applyBorder="1" applyAlignment="1" applyProtection="1">
      <alignment shrinkToFit="1"/>
      <protection/>
    </xf>
    <xf numFmtId="185" fontId="0" fillId="0" borderId="18" xfId="0" applyNumberFormat="1" applyBorder="1" applyAlignment="1" applyProtection="1">
      <alignment shrinkToFit="1"/>
      <protection/>
    </xf>
    <xf numFmtId="185" fontId="0" fillId="0" borderId="15" xfId="0" applyNumberFormat="1" applyBorder="1" applyAlignment="1" applyProtection="1">
      <alignment shrinkToFit="1"/>
      <protection/>
    </xf>
    <xf numFmtId="185" fontId="0" fillId="0" borderId="19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 shrinkToFit="1"/>
      <protection/>
    </xf>
    <xf numFmtId="185" fontId="0" fillId="0" borderId="12" xfId="0" applyNumberFormat="1" applyBorder="1" applyAlignment="1">
      <alignment/>
    </xf>
    <xf numFmtId="184" fontId="0" fillId="0" borderId="15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shrinkToFit="1"/>
      <protection locked="0"/>
    </xf>
    <xf numFmtId="185" fontId="0" fillId="0" borderId="17" xfId="0" applyNumberFormat="1" applyBorder="1" applyAlignment="1" applyProtection="1">
      <alignment horizontal="right" shrinkToFit="1"/>
      <protection/>
    </xf>
    <xf numFmtId="185" fontId="4" fillId="0" borderId="18" xfId="0" applyNumberFormat="1" applyFont="1" applyBorder="1" applyAlignment="1" applyProtection="1">
      <alignment horizontal="right" shrinkToFit="1"/>
      <protection locked="0"/>
    </xf>
    <xf numFmtId="185" fontId="0" fillId="0" borderId="18" xfId="0" applyNumberFormat="1" applyBorder="1" applyAlignment="1" applyProtection="1">
      <alignment horizontal="right" shrinkToFit="1"/>
      <protection/>
    </xf>
    <xf numFmtId="185" fontId="4" fillId="0" borderId="15" xfId="0" applyNumberFormat="1" applyFont="1" applyBorder="1" applyAlignment="1" applyProtection="1">
      <alignment horizontal="right" shrinkToFit="1"/>
      <protection locked="0"/>
    </xf>
    <xf numFmtId="185" fontId="0" fillId="0" borderId="15" xfId="0" applyNumberFormat="1" applyBorder="1" applyAlignment="1" applyProtection="1">
      <alignment horizontal="right" shrinkToFi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top"/>
      <protection/>
    </xf>
    <xf numFmtId="0" fontId="3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1"/>
      <c r="B1" s="83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3"/>
      <c r="R1" s="23"/>
      <c r="S1" s="23"/>
      <c r="T1" s="23"/>
      <c r="U1" s="23"/>
      <c r="V1" s="22"/>
    </row>
    <row r="2" spans="1:22" ht="21" customHeight="1">
      <c r="A2" s="21"/>
      <c r="B2" s="24" t="s">
        <v>54</v>
      </c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6"/>
      <c r="O2" s="27"/>
      <c r="P2" s="26"/>
      <c r="Q2" s="26"/>
      <c r="R2" s="23"/>
      <c r="S2" s="23"/>
      <c r="T2" s="26"/>
      <c r="U2" s="22"/>
      <c r="V2" s="26" t="s">
        <v>65</v>
      </c>
    </row>
    <row r="3" spans="1:22" ht="21" customHeight="1">
      <c r="A3" s="21"/>
      <c r="B3" s="28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59</v>
      </c>
      <c r="S3" s="31" t="s">
        <v>62</v>
      </c>
      <c r="T3" s="47" t="s">
        <v>5</v>
      </c>
      <c r="U3" s="31"/>
      <c r="V3" s="32"/>
    </row>
    <row r="4" spans="1:22" ht="21" customHeight="1">
      <c r="A4" s="21"/>
      <c r="B4" s="33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55</v>
      </c>
      <c r="R4" s="46" t="s">
        <v>58</v>
      </c>
      <c r="S4" s="46" t="s">
        <v>61</v>
      </c>
      <c r="T4" s="48" t="s">
        <v>63</v>
      </c>
      <c r="U4" s="42" t="s">
        <v>57</v>
      </c>
      <c r="V4" s="34" t="s">
        <v>13</v>
      </c>
    </row>
    <row r="5" spans="1:22" ht="21" customHeight="1">
      <c r="A5" s="21"/>
      <c r="B5" s="37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56</v>
      </c>
      <c r="R5" s="44" t="s">
        <v>60</v>
      </c>
      <c r="S5" s="44" t="s">
        <v>60</v>
      </c>
      <c r="T5" s="45" t="s">
        <v>43</v>
      </c>
      <c r="U5" s="40"/>
      <c r="V5" s="41"/>
    </row>
    <row r="6" spans="2:22" ht="24" customHeight="1">
      <c r="B6" s="13" t="s">
        <v>14</v>
      </c>
      <c r="C6" s="53">
        <v>807091</v>
      </c>
      <c r="D6" s="53">
        <v>0</v>
      </c>
      <c r="E6" s="53">
        <v>0</v>
      </c>
      <c r="F6" s="53">
        <v>37000000</v>
      </c>
      <c r="G6" s="53">
        <v>0</v>
      </c>
      <c r="H6" s="53">
        <v>0</v>
      </c>
      <c r="I6" s="54">
        <v>15853466</v>
      </c>
      <c r="J6" s="54">
        <v>8190424</v>
      </c>
      <c r="K6" s="54">
        <v>1636876</v>
      </c>
      <c r="L6" s="53">
        <f>SUM(C6,F6,I6)</f>
        <v>53660557</v>
      </c>
      <c r="M6" s="53">
        <f>SUM(D6,G6,J6)</f>
        <v>8190424</v>
      </c>
      <c r="N6" s="53">
        <f>SUM(E6,H6,K6)</f>
        <v>1636876</v>
      </c>
      <c r="O6" s="52"/>
      <c r="P6" s="63">
        <v>67207329</v>
      </c>
      <c r="Q6" s="64">
        <v>4686079</v>
      </c>
      <c r="R6" s="68">
        <f>ROUND(M6/P6*100,1)</f>
        <v>12.2</v>
      </c>
      <c r="S6" s="68">
        <f>ROUND(+L6/P6*100,1)</f>
        <v>79.8</v>
      </c>
      <c r="T6" s="69">
        <f>ROUND((M6+V6)/P6*100,1)</f>
        <v>164.9</v>
      </c>
      <c r="U6" s="69">
        <f>ROUND((M6+V6)/P6,2)</f>
        <v>1.65</v>
      </c>
      <c r="V6" s="53">
        <v>102664305</v>
      </c>
    </row>
    <row r="7" spans="2:22" ht="24" customHeight="1">
      <c r="B7" s="14" t="s">
        <v>15</v>
      </c>
      <c r="C7" s="55">
        <v>48536160</v>
      </c>
      <c r="D7" s="55">
        <v>6065763</v>
      </c>
      <c r="E7" s="55">
        <v>14845514</v>
      </c>
      <c r="F7" s="55">
        <v>15868601</v>
      </c>
      <c r="G7" s="55">
        <v>3579895</v>
      </c>
      <c r="H7" s="55">
        <v>1379943</v>
      </c>
      <c r="I7" s="56">
        <v>36585175</v>
      </c>
      <c r="J7" s="56">
        <v>24675451</v>
      </c>
      <c r="K7" s="56">
        <v>3628676</v>
      </c>
      <c r="L7" s="55">
        <f aca="true" t="shared" si="0" ref="L7:N34">SUM(C7,F7,I7)</f>
        <v>100989936</v>
      </c>
      <c r="M7" s="55">
        <f aca="true" t="shared" si="1" ref="M7:N21">SUM(D7,G7,J7)</f>
        <v>34321109</v>
      </c>
      <c r="N7" s="55">
        <f t="shared" si="1"/>
        <v>19854133</v>
      </c>
      <c r="O7" s="52"/>
      <c r="P7" s="64">
        <v>69585958</v>
      </c>
      <c r="Q7" s="64">
        <v>1965555</v>
      </c>
      <c r="R7" s="68">
        <f aca="true" t="shared" si="2" ref="R7:R37">ROUND(M7/P7*100,1)</f>
        <v>49.3</v>
      </c>
      <c r="S7" s="68">
        <f aca="true" t="shared" si="3" ref="S7:S37">ROUND(+L7/P7*100,1)</f>
        <v>145.1</v>
      </c>
      <c r="T7" s="68">
        <f aca="true" t="shared" si="4" ref="T7:T37">ROUND((M7+V7)/P7*100,1)</f>
        <v>155.5</v>
      </c>
      <c r="U7" s="70">
        <f aca="true" t="shared" si="5" ref="U7:U37">ROUND((M7+V7)/P7,2)</f>
        <v>1.56</v>
      </c>
      <c r="V7" s="55">
        <v>73904707</v>
      </c>
    </row>
    <row r="8" spans="2:22" ht="24" customHeight="1">
      <c r="B8" s="14" t="s">
        <v>16</v>
      </c>
      <c r="C8" s="55">
        <v>140130</v>
      </c>
      <c r="D8" s="55">
        <v>0</v>
      </c>
      <c r="E8" s="55">
        <v>67609</v>
      </c>
      <c r="F8" s="55">
        <v>2000000</v>
      </c>
      <c r="G8" s="55">
        <v>0</v>
      </c>
      <c r="H8" s="55">
        <v>0</v>
      </c>
      <c r="I8" s="56">
        <v>7077215</v>
      </c>
      <c r="J8" s="56">
        <v>3607019</v>
      </c>
      <c r="K8" s="56">
        <v>1566103</v>
      </c>
      <c r="L8" s="55">
        <f t="shared" si="0"/>
        <v>9217345</v>
      </c>
      <c r="M8" s="55">
        <f t="shared" si="1"/>
        <v>3607019</v>
      </c>
      <c r="N8" s="55">
        <f t="shared" si="1"/>
        <v>1633712</v>
      </c>
      <c r="O8" s="52"/>
      <c r="P8" s="64">
        <v>30383790</v>
      </c>
      <c r="Q8" s="64">
        <v>2237191</v>
      </c>
      <c r="R8" s="68">
        <f t="shared" si="2"/>
        <v>11.9</v>
      </c>
      <c r="S8" s="68">
        <f t="shared" si="3"/>
        <v>30.3</v>
      </c>
      <c r="T8" s="68">
        <f t="shared" si="4"/>
        <v>181.1</v>
      </c>
      <c r="U8" s="70">
        <f t="shared" si="5"/>
        <v>1.81</v>
      </c>
      <c r="V8" s="55">
        <v>51411022</v>
      </c>
    </row>
    <row r="9" spans="2:22" ht="24" customHeight="1">
      <c r="B9" s="15" t="s">
        <v>17</v>
      </c>
      <c r="C9" s="57">
        <v>1639355</v>
      </c>
      <c r="D9" s="57">
        <v>1027587</v>
      </c>
      <c r="E9" s="57">
        <v>401950</v>
      </c>
      <c r="F9" s="57">
        <v>2000000</v>
      </c>
      <c r="G9" s="57">
        <v>0</v>
      </c>
      <c r="H9" s="57">
        <v>0</v>
      </c>
      <c r="I9" s="58">
        <v>26621303</v>
      </c>
      <c r="J9" s="58">
        <v>14859639</v>
      </c>
      <c r="K9" s="58">
        <v>1937264</v>
      </c>
      <c r="L9" s="57">
        <f t="shared" si="0"/>
        <v>30260658</v>
      </c>
      <c r="M9" s="57">
        <f t="shared" si="1"/>
        <v>15887226</v>
      </c>
      <c r="N9" s="57">
        <f t="shared" si="1"/>
        <v>2339214</v>
      </c>
      <c r="O9" s="52"/>
      <c r="P9" s="65">
        <v>40043629</v>
      </c>
      <c r="Q9" s="64">
        <v>2939228</v>
      </c>
      <c r="R9" s="68">
        <f t="shared" si="2"/>
        <v>39.7</v>
      </c>
      <c r="S9" s="68">
        <f t="shared" si="3"/>
        <v>75.6</v>
      </c>
      <c r="T9" s="68">
        <f t="shared" si="4"/>
        <v>157.4</v>
      </c>
      <c r="U9" s="70">
        <f t="shared" si="5"/>
        <v>1.57</v>
      </c>
      <c r="V9" s="57">
        <v>47133477</v>
      </c>
    </row>
    <row r="10" spans="2:22" ht="24" customHeight="1">
      <c r="B10" s="15" t="s">
        <v>18</v>
      </c>
      <c r="C10" s="57">
        <v>4783083</v>
      </c>
      <c r="D10" s="57">
        <v>2212084</v>
      </c>
      <c r="E10" s="57">
        <v>200950</v>
      </c>
      <c r="F10" s="57">
        <v>3600000</v>
      </c>
      <c r="G10" s="57">
        <v>0</v>
      </c>
      <c r="H10" s="57">
        <v>0</v>
      </c>
      <c r="I10" s="58">
        <v>37955352</v>
      </c>
      <c r="J10" s="58">
        <v>29317017</v>
      </c>
      <c r="K10" s="58">
        <v>3660806</v>
      </c>
      <c r="L10" s="57">
        <f t="shared" si="0"/>
        <v>46338435</v>
      </c>
      <c r="M10" s="57">
        <f t="shared" si="1"/>
        <v>31529101</v>
      </c>
      <c r="N10" s="57">
        <f t="shared" si="1"/>
        <v>3861756</v>
      </c>
      <c r="O10" s="52"/>
      <c r="P10" s="65">
        <v>30029171</v>
      </c>
      <c r="Q10" s="64">
        <v>2464982</v>
      </c>
      <c r="R10" s="68">
        <f t="shared" si="2"/>
        <v>105</v>
      </c>
      <c r="S10" s="68">
        <f t="shared" si="3"/>
        <v>154.3</v>
      </c>
      <c r="T10" s="68">
        <f t="shared" si="4"/>
        <v>288.9</v>
      </c>
      <c r="U10" s="70">
        <f t="shared" si="5"/>
        <v>2.89</v>
      </c>
      <c r="V10" s="57">
        <v>55237621</v>
      </c>
    </row>
    <row r="11" spans="2:22" ht="24" customHeight="1">
      <c r="B11" s="15" t="s">
        <v>19</v>
      </c>
      <c r="C11" s="57">
        <v>7958345</v>
      </c>
      <c r="D11" s="57">
        <v>3313257</v>
      </c>
      <c r="E11" s="57">
        <v>293302</v>
      </c>
      <c r="F11" s="57">
        <v>15000000</v>
      </c>
      <c r="G11" s="57">
        <v>0</v>
      </c>
      <c r="H11" s="57">
        <v>0</v>
      </c>
      <c r="I11" s="58">
        <v>38255573</v>
      </c>
      <c r="J11" s="58">
        <v>31435002</v>
      </c>
      <c r="K11" s="58">
        <v>1704056</v>
      </c>
      <c r="L11" s="57">
        <f t="shared" si="0"/>
        <v>61213918</v>
      </c>
      <c r="M11" s="57">
        <f t="shared" si="1"/>
        <v>34748259</v>
      </c>
      <c r="N11" s="57">
        <f t="shared" si="1"/>
        <v>1997358</v>
      </c>
      <c r="O11" s="52"/>
      <c r="P11" s="65">
        <v>37299725</v>
      </c>
      <c r="Q11" s="64">
        <v>2541618</v>
      </c>
      <c r="R11" s="68">
        <f t="shared" si="2"/>
        <v>93.2</v>
      </c>
      <c r="S11" s="68">
        <f t="shared" si="3"/>
        <v>164.1</v>
      </c>
      <c r="T11" s="68">
        <f t="shared" si="4"/>
        <v>215</v>
      </c>
      <c r="U11" s="70">
        <f t="shared" si="5"/>
        <v>2.15</v>
      </c>
      <c r="V11" s="57">
        <v>45445171</v>
      </c>
    </row>
    <row r="12" spans="2:22" ht="24" customHeight="1">
      <c r="B12" s="15" t="s">
        <v>20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8">
        <v>2562038</v>
      </c>
      <c r="J12" s="58">
        <v>926979</v>
      </c>
      <c r="K12" s="58">
        <v>200205</v>
      </c>
      <c r="L12" s="57">
        <f t="shared" si="0"/>
        <v>2562038</v>
      </c>
      <c r="M12" s="57">
        <f t="shared" si="1"/>
        <v>926979</v>
      </c>
      <c r="N12" s="57">
        <f t="shared" si="1"/>
        <v>200205</v>
      </c>
      <c r="O12" s="52"/>
      <c r="P12" s="65">
        <v>15769340</v>
      </c>
      <c r="Q12" s="64">
        <v>1451612</v>
      </c>
      <c r="R12" s="68">
        <f t="shared" si="2"/>
        <v>5.9</v>
      </c>
      <c r="S12" s="68">
        <f t="shared" si="3"/>
        <v>16.2</v>
      </c>
      <c r="T12" s="68">
        <f t="shared" si="4"/>
        <v>225.2</v>
      </c>
      <c r="U12" s="70">
        <f t="shared" si="5"/>
        <v>2.25</v>
      </c>
      <c r="V12" s="57">
        <v>34581118</v>
      </c>
    </row>
    <row r="13" spans="2:22" ht="24" customHeight="1">
      <c r="B13" s="15" t="s">
        <v>21</v>
      </c>
      <c r="C13" s="57">
        <v>39960</v>
      </c>
      <c r="D13" s="57">
        <v>0</v>
      </c>
      <c r="E13" s="57">
        <v>39960</v>
      </c>
      <c r="F13" s="57">
        <v>0</v>
      </c>
      <c r="G13" s="57">
        <v>0</v>
      </c>
      <c r="H13" s="57">
        <v>0</v>
      </c>
      <c r="I13" s="58">
        <v>4449867</v>
      </c>
      <c r="J13" s="58">
        <v>1862188</v>
      </c>
      <c r="K13" s="58">
        <v>659676</v>
      </c>
      <c r="L13" s="57">
        <f t="shared" si="0"/>
        <v>4489827</v>
      </c>
      <c r="M13" s="57">
        <f t="shared" si="1"/>
        <v>1862188</v>
      </c>
      <c r="N13" s="57">
        <f t="shared" si="1"/>
        <v>699636</v>
      </c>
      <c r="O13" s="52"/>
      <c r="P13" s="65">
        <v>5946761</v>
      </c>
      <c r="Q13" s="64">
        <v>366116</v>
      </c>
      <c r="R13" s="68">
        <f t="shared" si="2"/>
        <v>31.3</v>
      </c>
      <c r="S13" s="68">
        <f t="shared" si="3"/>
        <v>75.5</v>
      </c>
      <c r="T13" s="68">
        <f t="shared" si="4"/>
        <v>217.5</v>
      </c>
      <c r="U13" s="70">
        <f t="shared" si="5"/>
        <v>2.17</v>
      </c>
      <c r="V13" s="57">
        <v>11071623</v>
      </c>
    </row>
    <row r="14" spans="2:22" ht="24" customHeight="1">
      <c r="B14" s="15" t="s">
        <v>22</v>
      </c>
      <c r="C14" s="57">
        <v>1654540</v>
      </c>
      <c r="D14" s="57">
        <v>165440</v>
      </c>
      <c r="E14" s="57">
        <v>0</v>
      </c>
      <c r="F14" s="57">
        <v>0</v>
      </c>
      <c r="G14" s="57">
        <v>0</v>
      </c>
      <c r="H14" s="57">
        <v>0</v>
      </c>
      <c r="I14" s="58">
        <v>5451624</v>
      </c>
      <c r="J14" s="58">
        <v>1430813</v>
      </c>
      <c r="K14" s="58">
        <v>746954</v>
      </c>
      <c r="L14" s="57">
        <f t="shared" si="0"/>
        <v>7106164</v>
      </c>
      <c r="M14" s="57">
        <f t="shared" si="1"/>
        <v>1596253</v>
      </c>
      <c r="N14" s="57">
        <f t="shared" si="1"/>
        <v>746954</v>
      </c>
      <c r="O14" s="52"/>
      <c r="P14" s="65">
        <v>12835300</v>
      </c>
      <c r="Q14" s="64">
        <v>814891</v>
      </c>
      <c r="R14" s="68">
        <f t="shared" si="2"/>
        <v>12.4</v>
      </c>
      <c r="S14" s="68">
        <f t="shared" si="3"/>
        <v>55.4</v>
      </c>
      <c r="T14" s="68">
        <f t="shared" si="4"/>
        <v>145</v>
      </c>
      <c r="U14" s="70">
        <f t="shared" si="5"/>
        <v>1.45</v>
      </c>
      <c r="V14" s="57">
        <v>17015283</v>
      </c>
    </row>
    <row r="15" spans="2:22" ht="24" customHeight="1">
      <c r="B15" s="15" t="s">
        <v>23</v>
      </c>
      <c r="C15" s="57">
        <v>752967</v>
      </c>
      <c r="D15" s="57">
        <v>727984</v>
      </c>
      <c r="E15" s="57">
        <v>134741</v>
      </c>
      <c r="F15" s="57">
        <v>210000</v>
      </c>
      <c r="G15" s="57">
        <v>0</v>
      </c>
      <c r="H15" s="57">
        <v>0</v>
      </c>
      <c r="I15" s="58">
        <v>123213</v>
      </c>
      <c r="J15" s="58">
        <v>120160</v>
      </c>
      <c r="K15" s="58">
        <v>289</v>
      </c>
      <c r="L15" s="57">
        <f t="shared" si="0"/>
        <v>1086180</v>
      </c>
      <c r="M15" s="57">
        <f t="shared" si="1"/>
        <v>848144</v>
      </c>
      <c r="N15" s="57">
        <f t="shared" si="1"/>
        <v>135030</v>
      </c>
      <c r="O15" s="52"/>
      <c r="P15" s="65">
        <v>6365381</v>
      </c>
      <c r="Q15" s="64">
        <v>431391</v>
      </c>
      <c r="R15" s="68">
        <f t="shared" si="2"/>
        <v>13.3</v>
      </c>
      <c r="S15" s="68">
        <f t="shared" si="3"/>
        <v>17.1</v>
      </c>
      <c r="T15" s="68">
        <f t="shared" si="4"/>
        <v>214.2</v>
      </c>
      <c r="U15" s="70">
        <f t="shared" si="5"/>
        <v>2.14</v>
      </c>
      <c r="V15" s="57">
        <v>12789374</v>
      </c>
    </row>
    <row r="16" spans="2:22" ht="24" customHeight="1">
      <c r="B16" s="14" t="s">
        <v>24</v>
      </c>
      <c r="C16" s="55">
        <v>0</v>
      </c>
      <c r="D16" s="55">
        <v>0</v>
      </c>
      <c r="E16" s="55">
        <v>0</v>
      </c>
      <c r="F16" s="55">
        <v>700000</v>
      </c>
      <c r="G16" s="55">
        <v>0</v>
      </c>
      <c r="H16" s="55">
        <v>0</v>
      </c>
      <c r="I16" s="56">
        <v>2803251</v>
      </c>
      <c r="J16" s="56">
        <v>917935</v>
      </c>
      <c r="K16" s="56">
        <v>812797</v>
      </c>
      <c r="L16" s="55">
        <f t="shared" si="0"/>
        <v>3503251</v>
      </c>
      <c r="M16" s="55">
        <f t="shared" si="1"/>
        <v>917935</v>
      </c>
      <c r="N16" s="55">
        <f t="shared" si="1"/>
        <v>812797</v>
      </c>
      <c r="O16" s="52"/>
      <c r="P16" s="64">
        <v>7148870</v>
      </c>
      <c r="Q16" s="64">
        <v>390206</v>
      </c>
      <c r="R16" s="68">
        <f t="shared" si="2"/>
        <v>12.8</v>
      </c>
      <c r="S16" s="68">
        <f t="shared" si="3"/>
        <v>49</v>
      </c>
      <c r="T16" s="68">
        <f t="shared" si="4"/>
        <v>204.4</v>
      </c>
      <c r="U16" s="70">
        <f t="shared" si="5"/>
        <v>2.04</v>
      </c>
      <c r="V16" s="55">
        <v>13694241</v>
      </c>
    </row>
    <row r="17" spans="2:22" ht="24" customHeight="1">
      <c r="B17" s="15" t="s">
        <v>48</v>
      </c>
      <c r="C17" s="57">
        <v>2122295</v>
      </c>
      <c r="D17" s="57">
        <v>1448830</v>
      </c>
      <c r="E17" s="57">
        <v>475462</v>
      </c>
      <c r="F17" s="57">
        <v>2154106</v>
      </c>
      <c r="G17" s="57">
        <v>1905106</v>
      </c>
      <c r="H17" s="57">
        <v>0</v>
      </c>
      <c r="I17" s="58">
        <v>914779</v>
      </c>
      <c r="J17" s="58">
        <v>1803</v>
      </c>
      <c r="K17" s="58">
        <v>1783</v>
      </c>
      <c r="L17" s="57">
        <f t="shared" si="0"/>
        <v>5191180</v>
      </c>
      <c r="M17" s="57">
        <f t="shared" si="1"/>
        <v>3355739</v>
      </c>
      <c r="N17" s="57">
        <f t="shared" si="1"/>
        <v>477245</v>
      </c>
      <c r="O17" s="52"/>
      <c r="P17" s="65">
        <v>14626571</v>
      </c>
      <c r="Q17" s="64">
        <v>651956</v>
      </c>
      <c r="R17" s="68">
        <f t="shared" si="2"/>
        <v>22.9</v>
      </c>
      <c r="S17" s="68">
        <f t="shared" si="3"/>
        <v>35.5</v>
      </c>
      <c r="T17" s="68">
        <f t="shared" si="4"/>
        <v>152.9</v>
      </c>
      <c r="U17" s="70">
        <f t="shared" si="5"/>
        <v>1.53</v>
      </c>
      <c r="V17" s="57">
        <v>19003526</v>
      </c>
    </row>
    <row r="18" spans="2:22" ht="24" customHeight="1">
      <c r="B18" s="15" t="s">
        <v>49</v>
      </c>
      <c r="C18" s="57">
        <v>1919025</v>
      </c>
      <c r="D18" s="57">
        <v>0</v>
      </c>
      <c r="E18" s="57">
        <v>65584</v>
      </c>
      <c r="F18" s="57">
        <v>0</v>
      </c>
      <c r="G18" s="57">
        <v>0</v>
      </c>
      <c r="H18" s="57">
        <v>0</v>
      </c>
      <c r="I18" s="58">
        <v>2555163</v>
      </c>
      <c r="J18" s="58">
        <v>738857</v>
      </c>
      <c r="K18" s="58">
        <v>331403</v>
      </c>
      <c r="L18" s="57">
        <f t="shared" si="0"/>
        <v>4474188</v>
      </c>
      <c r="M18" s="57">
        <f t="shared" si="1"/>
        <v>738857</v>
      </c>
      <c r="N18" s="57">
        <f t="shared" si="1"/>
        <v>396987</v>
      </c>
      <c r="O18" s="52"/>
      <c r="P18" s="65">
        <v>17068213</v>
      </c>
      <c r="Q18" s="65">
        <v>1058821</v>
      </c>
      <c r="R18" s="70">
        <f t="shared" si="2"/>
        <v>4.3</v>
      </c>
      <c r="S18" s="70">
        <f t="shared" si="3"/>
        <v>26.2</v>
      </c>
      <c r="T18" s="70">
        <f t="shared" si="4"/>
        <v>199.7</v>
      </c>
      <c r="U18" s="70">
        <f t="shared" si="5"/>
        <v>2</v>
      </c>
      <c r="V18" s="57">
        <v>33344143</v>
      </c>
    </row>
    <row r="19" spans="2:22" ht="24" customHeight="1">
      <c r="B19" s="16" t="s">
        <v>50</v>
      </c>
      <c r="C19" s="59">
        <v>1011751</v>
      </c>
      <c r="D19" s="59">
        <v>167730</v>
      </c>
      <c r="E19" s="59">
        <v>140674</v>
      </c>
      <c r="F19" s="59">
        <v>659875</v>
      </c>
      <c r="G19" s="59">
        <v>523153</v>
      </c>
      <c r="H19" s="59">
        <v>20982</v>
      </c>
      <c r="I19" s="60">
        <v>14889028</v>
      </c>
      <c r="J19" s="60">
        <v>8320735</v>
      </c>
      <c r="K19" s="60">
        <v>3161650</v>
      </c>
      <c r="L19" s="59">
        <f t="shared" si="0"/>
        <v>16560654</v>
      </c>
      <c r="M19" s="59">
        <f t="shared" si="1"/>
        <v>9011618</v>
      </c>
      <c r="N19" s="59">
        <f t="shared" si="1"/>
        <v>3323306</v>
      </c>
      <c r="O19" s="52"/>
      <c r="P19" s="66">
        <v>28514769</v>
      </c>
      <c r="Q19" s="67">
        <v>2161817</v>
      </c>
      <c r="R19" s="71">
        <f t="shared" si="2"/>
        <v>31.6</v>
      </c>
      <c r="S19" s="71">
        <f t="shared" si="3"/>
        <v>58.1</v>
      </c>
      <c r="T19" s="71">
        <f t="shared" si="4"/>
        <v>225.7</v>
      </c>
      <c r="U19" s="72">
        <f t="shared" si="5"/>
        <v>2.26</v>
      </c>
      <c r="V19" s="59">
        <v>55341984</v>
      </c>
    </row>
    <row r="20" spans="2:22" ht="24" customHeight="1">
      <c r="B20" s="15" t="s">
        <v>25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8">
        <v>451939</v>
      </c>
      <c r="J20" s="58">
        <v>317973</v>
      </c>
      <c r="K20" s="58">
        <v>105448</v>
      </c>
      <c r="L20" s="57">
        <f t="shared" si="0"/>
        <v>451939</v>
      </c>
      <c r="M20" s="57">
        <f t="shared" si="1"/>
        <v>317973</v>
      </c>
      <c r="N20" s="57">
        <f t="shared" si="1"/>
        <v>105448</v>
      </c>
      <c r="O20" s="52"/>
      <c r="P20" s="65">
        <v>2124867</v>
      </c>
      <c r="Q20" s="64">
        <v>144072</v>
      </c>
      <c r="R20" s="68">
        <f t="shared" si="2"/>
        <v>15</v>
      </c>
      <c r="S20" s="68">
        <f t="shared" si="3"/>
        <v>21.3</v>
      </c>
      <c r="T20" s="68">
        <f t="shared" si="4"/>
        <v>101.8</v>
      </c>
      <c r="U20" s="68">
        <f t="shared" si="5"/>
        <v>1.02</v>
      </c>
      <c r="V20" s="57">
        <v>1845707</v>
      </c>
    </row>
    <row r="21" spans="2:22" ht="24" customHeight="1">
      <c r="B21" s="15" t="s">
        <v>26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8">
        <v>1769216</v>
      </c>
      <c r="J21" s="58">
        <v>1156630</v>
      </c>
      <c r="K21" s="58">
        <v>228984</v>
      </c>
      <c r="L21" s="57">
        <f t="shared" si="0"/>
        <v>1769216</v>
      </c>
      <c r="M21" s="57">
        <f t="shared" si="1"/>
        <v>1156630</v>
      </c>
      <c r="N21" s="57">
        <f t="shared" si="1"/>
        <v>228984</v>
      </c>
      <c r="O21" s="52"/>
      <c r="P21" s="65">
        <v>5703208</v>
      </c>
      <c r="Q21" s="64">
        <v>318667</v>
      </c>
      <c r="R21" s="68">
        <f t="shared" si="2"/>
        <v>20.3</v>
      </c>
      <c r="S21" s="68">
        <f t="shared" si="3"/>
        <v>31</v>
      </c>
      <c r="T21" s="68">
        <f t="shared" si="4"/>
        <v>116.5</v>
      </c>
      <c r="U21" s="70">
        <f t="shared" si="5"/>
        <v>1.16</v>
      </c>
      <c r="V21" s="57">
        <v>5486478</v>
      </c>
    </row>
    <row r="22" spans="2:22" ht="24" customHeight="1">
      <c r="B22" s="15" t="s">
        <v>27</v>
      </c>
      <c r="C22" s="57">
        <v>121566</v>
      </c>
      <c r="D22" s="57">
        <v>116634</v>
      </c>
      <c r="E22" s="57">
        <v>4921</v>
      </c>
      <c r="F22" s="57">
        <v>0</v>
      </c>
      <c r="G22" s="57">
        <v>0</v>
      </c>
      <c r="H22" s="57">
        <v>0</v>
      </c>
      <c r="I22" s="58">
        <v>580212</v>
      </c>
      <c r="J22" s="58">
        <v>154401</v>
      </c>
      <c r="K22" s="58">
        <v>33113</v>
      </c>
      <c r="L22" s="57">
        <f t="shared" si="0"/>
        <v>701778</v>
      </c>
      <c r="M22" s="57">
        <f t="shared" si="0"/>
        <v>271035</v>
      </c>
      <c r="N22" s="57">
        <f t="shared" si="0"/>
        <v>38034</v>
      </c>
      <c r="O22" s="52"/>
      <c r="P22" s="65">
        <v>8251975</v>
      </c>
      <c r="Q22" s="64">
        <v>646229</v>
      </c>
      <c r="R22" s="68">
        <f t="shared" si="2"/>
        <v>3.3</v>
      </c>
      <c r="S22" s="68">
        <f t="shared" si="3"/>
        <v>8.5</v>
      </c>
      <c r="T22" s="68">
        <f t="shared" si="4"/>
        <v>90.2</v>
      </c>
      <c r="U22" s="70">
        <f t="shared" si="5"/>
        <v>0.9</v>
      </c>
      <c r="V22" s="57">
        <v>7175290</v>
      </c>
    </row>
    <row r="23" spans="2:22" ht="24" customHeight="1">
      <c r="B23" s="15" t="s">
        <v>28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8">
        <v>28631</v>
      </c>
      <c r="J23" s="58">
        <v>17235</v>
      </c>
      <c r="K23" s="58">
        <v>7708</v>
      </c>
      <c r="L23" s="57">
        <f t="shared" si="0"/>
        <v>28631</v>
      </c>
      <c r="M23" s="57">
        <f t="shared" si="0"/>
        <v>17235</v>
      </c>
      <c r="N23" s="57">
        <f t="shared" si="0"/>
        <v>7708</v>
      </c>
      <c r="O23" s="52"/>
      <c r="P23" s="65">
        <v>2817491</v>
      </c>
      <c r="Q23" s="64">
        <v>239939</v>
      </c>
      <c r="R23" s="68">
        <f t="shared" si="2"/>
        <v>0.6</v>
      </c>
      <c r="S23" s="68">
        <f t="shared" si="3"/>
        <v>1</v>
      </c>
      <c r="T23" s="68">
        <f t="shared" si="4"/>
        <v>145.7</v>
      </c>
      <c r="U23" s="70">
        <f t="shared" si="5"/>
        <v>1.46</v>
      </c>
      <c r="V23" s="57">
        <v>4086523</v>
      </c>
    </row>
    <row r="24" spans="2:22" ht="24" customHeight="1">
      <c r="B24" s="15" t="s">
        <v>29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v>857158</v>
      </c>
      <c r="J24" s="58">
        <v>402215</v>
      </c>
      <c r="K24" s="58">
        <v>205801</v>
      </c>
      <c r="L24" s="57">
        <f t="shared" si="0"/>
        <v>857158</v>
      </c>
      <c r="M24" s="57">
        <f t="shared" si="0"/>
        <v>402215</v>
      </c>
      <c r="N24" s="57">
        <f t="shared" si="0"/>
        <v>205801</v>
      </c>
      <c r="O24" s="52"/>
      <c r="P24" s="65">
        <v>4839580</v>
      </c>
      <c r="Q24" s="64">
        <v>0</v>
      </c>
      <c r="R24" s="68">
        <f t="shared" si="2"/>
        <v>8.3</v>
      </c>
      <c r="S24" s="68">
        <f t="shared" si="3"/>
        <v>17.7</v>
      </c>
      <c r="T24" s="68">
        <f t="shared" si="4"/>
        <v>18.8</v>
      </c>
      <c r="U24" s="70">
        <f t="shared" si="5"/>
        <v>0.19</v>
      </c>
      <c r="V24" s="57">
        <v>505326</v>
      </c>
    </row>
    <row r="25" spans="2:22" ht="24" customHeight="1">
      <c r="B25" s="14" t="s">
        <v>30</v>
      </c>
      <c r="C25" s="55">
        <v>0</v>
      </c>
      <c r="D25" s="55">
        <v>0</v>
      </c>
      <c r="E25" s="55">
        <v>0</v>
      </c>
      <c r="F25" s="55">
        <v>1200000</v>
      </c>
      <c r="G25" s="55">
        <v>0</v>
      </c>
      <c r="H25" s="55">
        <v>0</v>
      </c>
      <c r="I25" s="56">
        <v>339713</v>
      </c>
      <c r="J25" s="56">
        <v>216652</v>
      </c>
      <c r="K25" s="56">
        <v>123061</v>
      </c>
      <c r="L25" s="55">
        <f t="shared" si="0"/>
        <v>1539713</v>
      </c>
      <c r="M25" s="55">
        <f t="shared" si="0"/>
        <v>216652</v>
      </c>
      <c r="N25" s="55">
        <f t="shared" si="0"/>
        <v>123061</v>
      </c>
      <c r="O25" s="52"/>
      <c r="P25" s="64">
        <v>5374419</v>
      </c>
      <c r="Q25" s="64">
        <v>410688</v>
      </c>
      <c r="R25" s="68">
        <f t="shared" si="2"/>
        <v>4</v>
      </c>
      <c r="S25" s="68">
        <f t="shared" si="3"/>
        <v>28.6</v>
      </c>
      <c r="T25" s="68">
        <f t="shared" si="4"/>
        <v>125.4</v>
      </c>
      <c r="U25" s="70">
        <f t="shared" si="5"/>
        <v>1.25</v>
      </c>
      <c r="V25" s="55">
        <v>6520851</v>
      </c>
    </row>
    <row r="26" spans="2:22" ht="24" customHeight="1">
      <c r="B26" s="15" t="s">
        <v>31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8">
        <v>435436</v>
      </c>
      <c r="J26" s="58">
        <v>262774</v>
      </c>
      <c r="K26" s="58">
        <v>87893</v>
      </c>
      <c r="L26" s="57">
        <f t="shared" si="0"/>
        <v>435436</v>
      </c>
      <c r="M26" s="57">
        <f t="shared" si="0"/>
        <v>262774</v>
      </c>
      <c r="N26" s="57">
        <f t="shared" si="0"/>
        <v>87893</v>
      </c>
      <c r="O26" s="52"/>
      <c r="P26" s="65">
        <v>5227887</v>
      </c>
      <c r="Q26" s="64">
        <v>374442</v>
      </c>
      <c r="R26" s="68">
        <f t="shared" si="2"/>
        <v>5</v>
      </c>
      <c r="S26" s="68">
        <f t="shared" si="3"/>
        <v>8.3</v>
      </c>
      <c r="T26" s="68">
        <f t="shared" si="4"/>
        <v>175.6</v>
      </c>
      <c r="U26" s="70">
        <f t="shared" si="5"/>
        <v>1.76</v>
      </c>
      <c r="V26" s="57">
        <v>8915376</v>
      </c>
    </row>
    <row r="27" spans="2:22" ht="24" customHeight="1">
      <c r="B27" s="14" t="s">
        <v>32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105505</v>
      </c>
      <c r="J27" s="56">
        <v>58523</v>
      </c>
      <c r="K27" s="56">
        <v>16932</v>
      </c>
      <c r="L27" s="55">
        <f t="shared" si="0"/>
        <v>105505</v>
      </c>
      <c r="M27" s="55">
        <f t="shared" si="0"/>
        <v>58523</v>
      </c>
      <c r="N27" s="55">
        <f t="shared" si="0"/>
        <v>16932</v>
      </c>
      <c r="O27" s="52"/>
      <c r="P27" s="64">
        <v>4801596</v>
      </c>
      <c r="Q27" s="64">
        <v>253797</v>
      </c>
      <c r="R27" s="68">
        <f t="shared" si="2"/>
        <v>1.2</v>
      </c>
      <c r="S27" s="68">
        <f t="shared" si="3"/>
        <v>2.2</v>
      </c>
      <c r="T27" s="68">
        <f t="shared" si="4"/>
        <v>201.6</v>
      </c>
      <c r="U27" s="70">
        <f t="shared" si="5"/>
        <v>2.02</v>
      </c>
      <c r="V27" s="55">
        <v>9621351</v>
      </c>
    </row>
    <row r="28" spans="2:22" ht="24" customHeight="1">
      <c r="B28" s="15" t="s">
        <v>33</v>
      </c>
      <c r="C28" s="57">
        <v>84298</v>
      </c>
      <c r="D28" s="57">
        <v>7809</v>
      </c>
      <c r="E28" s="57">
        <v>2904</v>
      </c>
      <c r="F28" s="57">
        <v>0</v>
      </c>
      <c r="G28" s="57">
        <v>0</v>
      </c>
      <c r="H28" s="57">
        <v>0</v>
      </c>
      <c r="I28" s="58">
        <v>0</v>
      </c>
      <c r="J28" s="58">
        <v>0</v>
      </c>
      <c r="K28" s="58">
        <v>0</v>
      </c>
      <c r="L28" s="57">
        <f t="shared" si="0"/>
        <v>84298</v>
      </c>
      <c r="M28" s="57">
        <f t="shared" si="0"/>
        <v>7809</v>
      </c>
      <c r="N28" s="57">
        <f t="shared" si="0"/>
        <v>2904</v>
      </c>
      <c r="O28" s="52"/>
      <c r="P28" s="65">
        <v>3911071</v>
      </c>
      <c r="Q28" s="64">
        <v>287239</v>
      </c>
      <c r="R28" s="68">
        <f t="shared" si="2"/>
        <v>0.2</v>
      </c>
      <c r="S28" s="68">
        <f t="shared" si="3"/>
        <v>2.2</v>
      </c>
      <c r="T28" s="68">
        <f t="shared" si="4"/>
        <v>126.2</v>
      </c>
      <c r="U28" s="70">
        <f t="shared" si="5"/>
        <v>1.26</v>
      </c>
      <c r="V28" s="57">
        <v>4929460</v>
      </c>
    </row>
    <row r="29" spans="2:22" ht="24" customHeight="1">
      <c r="B29" s="15" t="s">
        <v>34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8">
        <v>171700</v>
      </c>
      <c r="J29" s="58">
        <v>114777</v>
      </c>
      <c r="K29" s="58">
        <v>27843</v>
      </c>
      <c r="L29" s="57">
        <f t="shared" si="0"/>
        <v>171700</v>
      </c>
      <c r="M29" s="57">
        <f t="shared" si="0"/>
        <v>114777</v>
      </c>
      <c r="N29" s="57">
        <f t="shared" si="0"/>
        <v>27843</v>
      </c>
      <c r="O29" s="52"/>
      <c r="P29" s="65">
        <v>2576861</v>
      </c>
      <c r="Q29" s="64">
        <v>143900</v>
      </c>
      <c r="R29" s="68">
        <f t="shared" si="2"/>
        <v>4.5</v>
      </c>
      <c r="S29" s="68">
        <f t="shared" si="3"/>
        <v>6.7</v>
      </c>
      <c r="T29" s="68">
        <f t="shared" si="4"/>
        <v>134.1</v>
      </c>
      <c r="U29" s="70">
        <f t="shared" si="5"/>
        <v>1.34</v>
      </c>
      <c r="V29" s="57">
        <v>3340541</v>
      </c>
    </row>
    <row r="30" spans="2:22" ht="24" customHeight="1">
      <c r="B30" s="15" t="s">
        <v>51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184818</v>
      </c>
      <c r="J30" s="58">
        <v>0</v>
      </c>
      <c r="K30" s="58">
        <v>33771</v>
      </c>
      <c r="L30" s="57">
        <f t="shared" si="0"/>
        <v>184818</v>
      </c>
      <c r="M30" s="57">
        <f t="shared" si="0"/>
        <v>0</v>
      </c>
      <c r="N30" s="57">
        <f t="shared" si="0"/>
        <v>33771</v>
      </c>
      <c r="O30" s="52"/>
      <c r="P30" s="65">
        <v>4875730</v>
      </c>
      <c r="Q30" s="64">
        <v>234812</v>
      </c>
      <c r="R30" s="68">
        <f t="shared" si="2"/>
        <v>0</v>
      </c>
      <c r="S30" s="68">
        <f t="shared" si="3"/>
        <v>3.8</v>
      </c>
      <c r="T30" s="68">
        <f t="shared" si="4"/>
        <v>209.1</v>
      </c>
      <c r="U30" s="70">
        <f t="shared" si="5"/>
        <v>2.09</v>
      </c>
      <c r="V30" s="57">
        <v>10195225</v>
      </c>
    </row>
    <row r="31" spans="2:22" ht="24" customHeight="1">
      <c r="B31" s="14" t="s">
        <v>52</v>
      </c>
      <c r="C31" s="55">
        <v>1053340</v>
      </c>
      <c r="D31" s="55">
        <v>507076</v>
      </c>
      <c r="E31" s="55">
        <v>118871</v>
      </c>
      <c r="F31" s="55">
        <v>0</v>
      </c>
      <c r="G31" s="55">
        <v>0</v>
      </c>
      <c r="H31" s="55">
        <v>0</v>
      </c>
      <c r="I31" s="56">
        <v>511792</v>
      </c>
      <c r="J31" s="56">
        <v>252933</v>
      </c>
      <c r="K31" s="56">
        <v>59574</v>
      </c>
      <c r="L31" s="55">
        <f t="shared" si="0"/>
        <v>1565132</v>
      </c>
      <c r="M31" s="55">
        <f t="shared" si="0"/>
        <v>760009</v>
      </c>
      <c r="N31" s="55">
        <f t="shared" si="0"/>
        <v>178445</v>
      </c>
      <c r="O31" s="52"/>
      <c r="P31" s="64">
        <v>6120753</v>
      </c>
      <c r="Q31" s="64">
        <v>307517</v>
      </c>
      <c r="R31" s="68">
        <f t="shared" si="2"/>
        <v>12.4</v>
      </c>
      <c r="S31" s="68">
        <f t="shared" si="3"/>
        <v>25.6</v>
      </c>
      <c r="T31" s="68">
        <f t="shared" si="4"/>
        <v>194.4</v>
      </c>
      <c r="U31" s="70">
        <f t="shared" si="5"/>
        <v>1.94</v>
      </c>
      <c r="V31" s="55">
        <v>11140375</v>
      </c>
    </row>
    <row r="32" spans="2:22" ht="24" customHeight="1">
      <c r="B32" s="14" t="s">
        <v>53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30260</v>
      </c>
      <c r="J32" s="56">
        <v>23621</v>
      </c>
      <c r="K32" s="56">
        <v>3971</v>
      </c>
      <c r="L32" s="55">
        <f t="shared" si="0"/>
        <v>30260</v>
      </c>
      <c r="M32" s="55">
        <f t="shared" si="0"/>
        <v>23621</v>
      </c>
      <c r="N32" s="55">
        <f t="shared" si="0"/>
        <v>3971</v>
      </c>
      <c r="O32" s="52"/>
      <c r="P32" s="64">
        <v>6255470</v>
      </c>
      <c r="Q32" s="64">
        <v>334423</v>
      </c>
      <c r="R32" s="68">
        <f t="shared" si="2"/>
        <v>0.4</v>
      </c>
      <c r="S32" s="68">
        <f t="shared" si="3"/>
        <v>0.5</v>
      </c>
      <c r="T32" s="68">
        <f t="shared" si="4"/>
        <v>191.7</v>
      </c>
      <c r="U32" s="70">
        <f t="shared" si="5"/>
        <v>1.92</v>
      </c>
      <c r="V32" s="55">
        <v>11968922</v>
      </c>
    </row>
    <row r="33" spans="2:22" ht="24" customHeight="1">
      <c r="B33" s="15" t="s">
        <v>35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v>11602</v>
      </c>
      <c r="J33" s="58">
        <v>11602</v>
      </c>
      <c r="K33" s="58">
        <v>0</v>
      </c>
      <c r="L33" s="57">
        <f t="shared" si="0"/>
        <v>11602</v>
      </c>
      <c r="M33" s="57">
        <f t="shared" si="0"/>
        <v>11602</v>
      </c>
      <c r="N33" s="57">
        <f t="shared" si="0"/>
        <v>0</v>
      </c>
      <c r="O33" s="52"/>
      <c r="P33" s="65">
        <v>3232483</v>
      </c>
      <c r="Q33" s="64">
        <v>175014</v>
      </c>
      <c r="R33" s="68">
        <f t="shared" si="2"/>
        <v>0.4</v>
      </c>
      <c r="S33" s="68">
        <f t="shared" si="3"/>
        <v>0.4</v>
      </c>
      <c r="T33" s="68">
        <f t="shared" si="4"/>
        <v>139.4</v>
      </c>
      <c r="U33" s="70">
        <f t="shared" si="5"/>
        <v>1.39</v>
      </c>
      <c r="V33" s="57">
        <v>4494111</v>
      </c>
    </row>
    <row r="34" spans="2:22" ht="24" customHeight="1">
      <c r="B34" s="14" t="s">
        <v>36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2219</v>
      </c>
      <c r="J34" s="56">
        <v>2219</v>
      </c>
      <c r="K34" s="56">
        <v>2219</v>
      </c>
      <c r="L34" s="55">
        <f t="shared" si="0"/>
        <v>2219</v>
      </c>
      <c r="M34" s="55">
        <f t="shared" si="0"/>
        <v>2219</v>
      </c>
      <c r="N34" s="55">
        <f t="shared" si="0"/>
        <v>2219</v>
      </c>
      <c r="O34" s="52"/>
      <c r="P34" s="64">
        <v>4154221</v>
      </c>
      <c r="Q34" s="64">
        <v>234235</v>
      </c>
      <c r="R34" s="68">
        <f t="shared" si="2"/>
        <v>0.1</v>
      </c>
      <c r="S34" s="68">
        <f t="shared" si="3"/>
        <v>0.1</v>
      </c>
      <c r="T34" s="68">
        <f t="shared" si="4"/>
        <v>196.5</v>
      </c>
      <c r="U34" s="70">
        <f t="shared" si="5"/>
        <v>1.97</v>
      </c>
      <c r="V34" s="55">
        <v>8162589</v>
      </c>
    </row>
    <row r="35" spans="2:22" ht="27.75" customHeight="1">
      <c r="B35" s="17" t="s">
        <v>37</v>
      </c>
      <c r="C35" s="61">
        <f>SUM(C6:C19)</f>
        <v>71364702</v>
      </c>
      <c r="D35" s="61">
        <f aca="true" t="shared" si="6" ref="D35:N35">SUM(D6:D19)</f>
        <v>15128675</v>
      </c>
      <c r="E35" s="61">
        <f t="shared" si="6"/>
        <v>16665746</v>
      </c>
      <c r="F35" s="61">
        <f t="shared" si="6"/>
        <v>79192582</v>
      </c>
      <c r="G35" s="61">
        <f t="shared" si="6"/>
        <v>6008154</v>
      </c>
      <c r="H35" s="61">
        <f t="shared" si="6"/>
        <v>1400925</v>
      </c>
      <c r="I35" s="61">
        <f t="shared" si="6"/>
        <v>196097047</v>
      </c>
      <c r="J35" s="61">
        <f t="shared" si="6"/>
        <v>126404022</v>
      </c>
      <c r="K35" s="61">
        <f t="shared" si="6"/>
        <v>20048538</v>
      </c>
      <c r="L35" s="61">
        <f t="shared" si="6"/>
        <v>346654331</v>
      </c>
      <c r="M35" s="61">
        <f t="shared" si="6"/>
        <v>147540851</v>
      </c>
      <c r="N35" s="61">
        <f>SUM(N6:N19)</f>
        <v>38115209</v>
      </c>
      <c r="O35" s="52"/>
      <c r="P35" s="61">
        <f>SUM(P6:P19)</f>
        <v>382824807</v>
      </c>
      <c r="Q35" s="61">
        <f>SUM(Q6:Q19)</f>
        <v>24161463</v>
      </c>
      <c r="R35" s="73">
        <f t="shared" si="2"/>
        <v>38.5</v>
      </c>
      <c r="S35" s="73">
        <f t="shared" si="3"/>
        <v>90.6</v>
      </c>
      <c r="T35" s="73">
        <f t="shared" si="4"/>
        <v>188.1</v>
      </c>
      <c r="U35" s="69">
        <f t="shared" si="5"/>
        <v>1.88</v>
      </c>
      <c r="V35" s="61">
        <f>SUM(V6:V19)</f>
        <v>572637595</v>
      </c>
    </row>
    <row r="36" spans="2:22" ht="27.75" customHeight="1">
      <c r="B36" s="17" t="s">
        <v>64</v>
      </c>
      <c r="C36" s="61">
        <f aca="true" t="shared" si="7" ref="C36:N36">SUM(C20:C34)</f>
        <v>1259204</v>
      </c>
      <c r="D36" s="61">
        <f t="shared" si="7"/>
        <v>631519</v>
      </c>
      <c r="E36" s="61">
        <f t="shared" si="7"/>
        <v>126696</v>
      </c>
      <c r="F36" s="61">
        <f t="shared" si="7"/>
        <v>1200000</v>
      </c>
      <c r="G36" s="61">
        <f t="shared" si="7"/>
        <v>0</v>
      </c>
      <c r="H36" s="61">
        <f t="shared" si="7"/>
        <v>0</v>
      </c>
      <c r="I36" s="61">
        <f t="shared" si="7"/>
        <v>5480201</v>
      </c>
      <c r="J36" s="61">
        <f t="shared" si="7"/>
        <v>2991555</v>
      </c>
      <c r="K36" s="61">
        <f t="shared" si="7"/>
        <v>936318</v>
      </c>
      <c r="L36" s="61">
        <f t="shared" si="7"/>
        <v>7939405</v>
      </c>
      <c r="M36" s="61">
        <f t="shared" si="7"/>
        <v>3623074</v>
      </c>
      <c r="N36" s="61">
        <f>SUM(N20:N34)</f>
        <v>1063014</v>
      </c>
      <c r="O36" s="52"/>
      <c r="P36" s="61">
        <f>SUM(P20:P34)</f>
        <v>70267612</v>
      </c>
      <c r="Q36" s="61">
        <f>SUM(Q20:Q34)</f>
        <v>4104974</v>
      </c>
      <c r="R36" s="73">
        <f t="shared" si="2"/>
        <v>5.2</v>
      </c>
      <c r="S36" s="73">
        <f t="shared" si="3"/>
        <v>11.3</v>
      </c>
      <c r="T36" s="73">
        <f t="shared" si="4"/>
        <v>145.2</v>
      </c>
      <c r="U36" s="69">
        <f t="shared" si="5"/>
        <v>1.45</v>
      </c>
      <c r="V36" s="61">
        <f>SUM(V20:V34)</f>
        <v>98388125</v>
      </c>
    </row>
    <row r="37" spans="2:22" ht="27.75" customHeight="1">
      <c r="B37" s="17" t="s">
        <v>39</v>
      </c>
      <c r="C37" s="61">
        <f aca="true" t="shared" si="8" ref="C37:N37">SUM(C6:C34)</f>
        <v>72623906</v>
      </c>
      <c r="D37" s="61">
        <f t="shared" si="8"/>
        <v>15760194</v>
      </c>
      <c r="E37" s="61">
        <f t="shared" si="8"/>
        <v>16792442</v>
      </c>
      <c r="F37" s="61">
        <f t="shared" si="8"/>
        <v>80392582</v>
      </c>
      <c r="G37" s="61">
        <f t="shared" si="8"/>
        <v>6008154</v>
      </c>
      <c r="H37" s="61">
        <f t="shared" si="8"/>
        <v>1400925</v>
      </c>
      <c r="I37" s="61">
        <f t="shared" si="8"/>
        <v>201577248</v>
      </c>
      <c r="J37" s="61">
        <f t="shared" si="8"/>
        <v>129395577</v>
      </c>
      <c r="K37" s="62">
        <f t="shared" si="8"/>
        <v>20984856</v>
      </c>
      <c r="L37" s="61">
        <f t="shared" si="8"/>
        <v>354593736</v>
      </c>
      <c r="M37" s="61">
        <f t="shared" si="8"/>
        <v>151163925</v>
      </c>
      <c r="N37" s="61">
        <f>SUM(N6:N34)</f>
        <v>39178223</v>
      </c>
      <c r="O37" s="52"/>
      <c r="P37" s="61">
        <f>SUM(P6:P34)</f>
        <v>453092419</v>
      </c>
      <c r="Q37" s="61">
        <f>SUM(Q6:Q34)</f>
        <v>28266437</v>
      </c>
      <c r="R37" s="73">
        <f t="shared" si="2"/>
        <v>33.4</v>
      </c>
      <c r="S37" s="73">
        <f t="shared" si="3"/>
        <v>78.3</v>
      </c>
      <c r="T37" s="73">
        <f t="shared" si="4"/>
        <v>181.5</v>
      </c>
      <c r="U37" s="73">
        <f t="shared" si="5"/>
        <v>1.81</v>
      </c>
      <c r="V37" s="61">
        <f>SUM(V6:V34)</f>
        <v>671025720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7" t="s">
        <v>37</v>
      </c>
      <c r="R40" s="74">
        <f>ROUND(AVERAGE(R6:R19),1)</f>
        <v>31.8</v>
      </c>
      <c r="S40" s="74">
        <f>ROUND(AVERAGE(S6:S19),1)</f>
        <v>70.2</v>
      </c>
      <c r="T40" s="74">
        <f>ROUND(AVERAGE(T6:T19),1)</f>
        <v>196.2</v>
      </c>
      <c r="U40" s="74">
        <f>ROUND(AVERAGE(U6:U19),2)</f>
        <v>1.96</v>
      </c>
    </row>
    <row r="41" spans="17:21" ht="21.75" customHeight="1">
      <c r="Q41" s="7" t="s">
        <v>38</v>
      </c>
      <c r="R41" s="74">
        <f>ROUND(AVERAGE(R20:R34),1)</f>
        <v>5</v>
      </c>
      <c r="S41" s="74">
        <f>ROUND(AVERAGE(S20:S34),1)</f>
        <v>10.5</v>
      </c>
      <c r="T41" s="74">
        <f>ROUND(AVERAGE(T20:T34),1)</f>
        <v>144.5</v>
      </c>
      <c r="U41" s="74">
        <f>ROUND(AVERAGE(U20:U34),2)</f>
        <v>1.44</v>
      </c>
    </row>
    <row r="42" spans="17:21" ht="21.75" customHeight="1">
      <c r="Q42" s="7" t="s">
        <v>39</v>
      </c>
      <c r="R42" s="74">
        <f>ROUND(AVERAGE(R6:R34),1)</f>
        <v>18</v>
      </c>
      <c r="S42" s="74">
        <f>ROUND(AVERAGE(S6:S34),1)</f>
        <v>39.3</v>
      </c>
      <c r="T42" s="74">
        <f>ROUND(AVERAGE(T6:T34),1)</f>
        <v>169.5</v>
      </c>
      <c r="U42" s="74">
        <f>ROUND(AVERAGE(U6:U34),2)</f>
        <v>1.69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2:21" ht="17.25">
      <c r="B1" s="83" t="s">
        <v>67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6"/>
      <c r="P2" s="5"/>
      <c r="Q2" s="5"/>
      <c r="R2" s="3"/>
      <c r="S2" s="3"/>
      <c r="T2" s="5"/>
      <c r="V2" s="5" t="s">
        <v>65</v>
      </c>
    </row>
    <row r="3" spans="2:22" ht="21" customHeight="1"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59</v>
      </c>
      <c r="S3" s="31" t="s">
        <v>62</v>
      </c>
      <c r="T3" s="47" t="s">
        <v>5</v>
      </c>
      <c r="U3" s="31"/>
      <c r="V3" s="32"/>
    </row>
    <row r="4" spans="2:22" ht="21" customHeight="1"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55</v>
      </c>
      <c r="R4" s="46" t="s">
        <v>58</v>
      </c>
      <c r="S4" s="46" t="s">
        <v>61</v>
      </c>
      <c r="T4" s="48" t="s">
        <v>63</v>
      </c>
      <c r="U4" s="42" t="s">
        <v>57</v>
      </c>
      <c r="V4" s="34" t="s">
        <v>13</v>
      </c>
    </row>
    <row r="5" spans="2:22" ht="21" customHeight="1"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56</v>
      </c>
      <c r="R5" s="44" t="s">
        <v>60</v>
      </c>
      <c r="S5" s="44" t="s">
        <v>60</v>
      </c>
      <c r="T5" s="45" t="s">
        <v>43</v>
      </c>
      <c r="U5" s="40"/>
      <c r="V5" s="41"/>
    </row>
    <row r="6" spans="2:22" ht="24" customHeight="1">
      <c r="B6" s="13" t="s">
        <v>14</v>
      </c>
      <c r="C6" s="53">
        <v>3487255</v>
      </c>
      <c r="D6" s="53">
        <v>0</v>
      </c>
      <c r="E6" s="53">
        <v>2682692</v>
      </c>
      <c r="F6" s="53">
        <v>28500000</v>
      </c>
      <c r="G6" s="53">
        <v>0</v>
      </c>
      <c r="H6" s="53">
        <v>0</v>
      </c>
      <c r="I6" s="54">
        <v>12035118</v>
      </c>
      <c r="J6" s="54">
        <v>6083819</v>
      </c>
      <c r="K6" s="54">
        <v>1589183</v>
      </c>
      <c r="L6" s="53">
        <v>44022373</v>
      </c>
      <c r="M6" s="53">
        <v>6083819</v>
      </c>
      <c r="N6" s="53">
        <v>4271875</v>
      </c>
      <c r="O6" s="52"/>
      <c r="P6" s="63">
        <v>67151544</v>
      </c>
      <c r="Q6" s="64">
        <v>5342893</v>
      </c>
      <c r="R6" s="68">
        <v>9.1</v>
      </c>
      <c r="S6" s="68">
        <v>65.6</v>
      </c>
      <c r="T6" s="69">
        <v>153.7</v>
      </c>
      <c r="U6" s="69">
        <v>1.54</v>
      </c>
      <c r="V6" s="53">
        <v>97134748</v>
      </c>
    </row>
    <row r="7" spans="2:22" ht="24" customHeight="1">
      <c r="B7" s="14" t="s">
        <v>15</v>
      </c>
      <c r="C7" s="55">
        <v>26385755</v>
      </c>
      <c r="D7" s="55">
        <v>3449496</v>
      </c>
      <c r="E7" s="55">
        <v>1582884</v>
      </c>
      <c r="F7" s="55">
        <v>15752740</v>
      </c>
      <c r="G7" s="55">
        <v>5009303</v>
      </c>
      <c r="H7" s="55">
        <v>1403150</v>
      </c>
      <c r="I7" s="56">
        <v>60076627</v>
      </c>
      <c r="J7" s="56">
        <v>40011321</v>
      </c>
      <c r="K7" s="56">
        <v>8350893</v>
      </c>
      <c r="L7" s="55">
        <v>102215122</v>
      </c>
      <c r="M7" s="55">
        <v>48470120</v>
      </c>
      <c r="N7" s="55">
        <v>11336927</v>
      </c>
      <c r="O7" s="52"/>
      <c r="P7" s="64">
        <v>69301444</v>
      </c>
      <c r="Q7" s="64">
        <v>2712936</v>
      </c>
      <c r="R7" s="68">
        <v>69.9</v>
      </c>
      <c r="S7" s="68">
        <v>147.5</v>
      </c>
      <c r="T7" s="68">
        <v>177.8</v>
      </c>
      <c r="U7" s="70">
        <v>1.78</v>
      </c>
      <c r="V7" s="55">
        <v>74745963</v>
      </c>
    </row>
    <row r="8" spans="2:22" ht="24" customHeight="1">
      <c r="B8" s="14" t="s">
        <v>16</v>
      </c>
      <c r="C8" s="55">
        <v>140130</v>
      </c>
      <c r="D8" s="55">
        <v>67609</v>
      </c>
      <c r="E8" s="55">
        <v>72521</v>
      </c>
      <c r="F8" s="55">
        <v>2000000</v>
      </c>
      <c r="G8" s="55">
        <v>0</v>
      </c>
      <c r="H8" s="55">
        <v>0</v>
      </c>
      <c r="I8" s="56">
        <v>6134412</v>
      </c>
      <c r="J8" s="56">
        <v>3420405</v>
      </c>
      <c r="K8" s="56">
        <v>1487540</v>
      </c>
      <c r="L8" s="55">
        <v>8274542</v>
      </c>
      <c r="M8" s="55">
        <v>3488014</v>
      </c>
      <c r="N8" s="55">
        <v>1560061</v>
      </c>
      <c r="O8" s="52"/>
      <c r="P8" s="64">
        <v>30010075</v>
      </c>
      <c r="Q8" s="64">
        <v>2408657</v>
      </c>
      <c r="R8" s="68">
        <v>11.6</v>
      </c>
      <c r="S8" s="68">
        <v>27.6</v>
      </c>
      <c r="T8" s="68">
        <v>176.5</v>
      </c>
      <c r="U8" s="70">
        <v>1.77</v>
      </c>
      <c r="V8" s="55">
        <v>49489576</v>
      </c>
    </row>
    <row r="9" spans="2:22" ht="24" customHeight="1">
      <c r="B9" s="15" t="s">
        <v>17</v>
      </c>
      <c r="C9" s="57">
        <v>9078769</v>
      </c>
      <c r="D9" s="57">
        <v>401950</v>
      </c>
      <c r="E9" s="57">
        <v>6025392</v>
      </c>
      <c r="F9" s="57">
        <v>2000000</v>
      </c>
      <c r="G9" s="57">
        <v>0</v>
      </c>
      <c r="H9" s="57">
        <v>0</v>
      </c>
      <c r="I9" s="58">
        <v>26525217</v>
      </c>
      <c r="J9" s="58">
        <v>16022814</v>
      </c>
      <c r="K9" s="58">
        <v>1013954</v>
      </c>
      <c r="L9" s="57">
        <v>37603986</v>
      </c>
      <c r="M9" s="57">
        <v>16424764</v>
      </c>
      <c r="N9" s="57">
        <v>7039346</v>
      </c>
      <c r="O9" s="52"/>
      <c r="P9" s="65">
        <v>40045241</v>
      </c>
      <c r="Q9" s="64">
        <v>3270901</v>
      </c>
      <c r="R9" s="68">
        <v>41</v>
      </c>
      <c r="S9" s="68">
        <v>93.9</v>
      </c>
      <c r="T9" s="68">
        <v>163.7</v>
      </c>
      <c r="U9" s="70">
        <v>1.64</v>
      </c>
      <c r="V9" s="57">
        <v>49120044</v>
      </c>
    </row>
    <row r="10" spans="2:22" ht="24" customHeight="1">
      <c r="B10" s="15" t="s">
        <v>18</v>
      </c>
      <c r="C10" s="57">
        <v>7213260</v>
      </c>
      <c r="D10" s="57">
        <v>2506940</v>
      </c>
      <c r="E10" s="57">
        <v>1519974</v>
      </c>
      <c r="F10" s="57">
        <v>6300000</v>
      </c>
      <c r="G10" s="57">
        <v>0</v>
      </c>
      <c r="H10" s="57">
        <v>0</v>
      </c>
      <c r="I10" s="58">
        <v>32044288</v>
      </c>
      <c r="J10" s="58">
        <v>23731899</v>
      </c>
      <c r="K10" s="58">
        <v>3989168</v>
      </c>
      <c r="L10" s="57">
        <v>45557548</v>
      </c>
      <c r="M10" s="57">
        <v>26238839</v>
      </c>
      <c r="N10" s="57">
        <v>5509142</v>
      </c>
      <c r="O10" s="52"/>
      <c r="P10" s="65">
        <v>29871712</v>
      </c>
      <c r="Q10" s="64">
        <v>3007154</v>
      </c>
      <c r="R10" s="68">
        <v>87.8</v>
      </c>
      <c r="S10" s="68">
        <v>152.5</v>
      </c>
      <c r="T10" s="68">
        <v>268.1</v>
      </c>
      <c r="U10" s="70">
        <v>2.68</v>
      </c>
      <c r="V10" s="57">
        <v>53847440</v>
      </c>
    </row>
    <row r="11" spans="2:22" ht="24" customHeight="1">
      <c r="B11" s="15" t="s">
        <v>19</v>
      </c>
      <c r="C11" s="57">
        <v>9008981</v>
      </c>
      <c r="D11" s="57">
        <v>4628796</v>
      </c>
      <c r="E11" s="57">
        <v>599112</v>
      </c>
      <c r="F11" s="57">
        <v>15000000</v>
      </c>
      <c r="G11" s="57">
        <v>0</v>
      </c>
      <c r="H11" s="57">
        <v>0</v>
      </c>
      <c r="I11" s="58">
        <v>17978791</v>
      </c>
      <c r="J11" s="58">
        <v>11329400</v>
      </c>
      <c r="K11" s="58">
        <v>1625634</v>
      </c>
      <c r="L11" s="57">
        <v>41987772</v>
      </c>
      <c r="M11" s="57">
        <v>15958196</v>
      </c>
      <c r="N11" s="57">
        <v>2224746</v>
      </c>
      <c r="O11" s="52"/>
      <c r="P11" s="65">
        <v>37065421</v>
      </c>
      <c r="Q11" s="64">
        <v>3238903</v>
      </c>
      <c r="R11" s="68">
        <v>43.1</v>
      </c>
      <c r="S11" s="68">
        <v>113.3</v>
      </c>
      <c r="T11" s="68">
        <v>167.6</v>
      </c>
      <c r="U11" s="70">
        <v>1.68</v>
      </c>
      <c r="V11" s="57">
        <v>46165640</v>
      </c>
    </row>
    <row r="12" spans="2:22" ht="24" customHeight="1">
      <c r="B12" s="15" t="s">
        <v>20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8">
        <v>3344317</v>
      </c>
      <c r="J12" s="58">
        <v>1309885</v>
      </c>
      <c r="K12" s="58">
        <v>384411</v>
      </c>
      <c r="L12" s="57">
        <v>3344317</v>
      </c>
      <c r="M12" s="57">
        <v>1309885</v>
      </c>
      <c r="N12" s="57">
        <v>384411</v>
      </c>
      <c r="O12" s="52"/>
      <c r="P12" s="65">
        <v>15525034</v>
      </c>
      <c r="Q12" s="64">
        <v>1490873</v>
      </c>
      <c r="R12" s="68">
        <v>8.4</v>
      </c>
      <c r="S12" s="68">
        <v>21.5</v>
      </c>
      <c r="T12" s="68">
        <v>219.1</v>
      </c>
      <c r="U12" s="70">
        <v>2.19</v>
      </c>
      <c r="V12" s="57">
        <v>32707201</v>
      </c>
    </row>
    <row r="13" spans="2:22" ht="24" customHeight="1">
      <c r="B13" s="15" t="s">
        <v>21</v>
      </c>
      <c r="C13" s="57">
        <v>588277</v>
      </c>
      <c r="D13" s="57">
        <v>39960</v>
      </c>
      <c r="E13" s="57">
        <v>495197</v>
      </c>
      <c r="F13" s="57">
        <v>0</v>
      </c>
      <c r="G13" s="57">
        <v>0</v>
      </c>
      <c r="H13" s="57">
        <v>0</v>
      </c>
      <c r="I13" s="58">
        <v>3827886</v>
      </c>
      <c r="J13" s="58">
        <v>1760117</v>
      </c>
      <c r="K13" s="58">
        <v>659586</v>
      </c>
      <c r="L13" s="57">
        <v>4416163</v>
      </c>
      <c r="M13" s="57">
        <v>1800077</v>
      </c>
      <c r="N13" s="57">
        <v>1154783</v>
      </c>
      <c r="O13" s="52"/>
      <c r="P13" s="65">
        <v>5793776</v>
      </c>
      <c r="Q13" s="64">
        <v>371561</v>
      </c>
      <c r="R13" s="68">
        <v>31.1</v>
      </c>
      <c r="S13" s="68">
        <v>76.2</v>
      </c>
      <c r="T13" s="68">
        <v>218.7</v>
      </c>
      <c r="U13" s="70">
        <v>2.19</v>
      </c>
      <c r="V13" s="57">
        <v>10872291</v>
      </c>
    </row>
    <row r="14" spans="2:22" ht="24" customHeight="1">
      <c r="B14" s="15" t="s">
        <v>22</v>
      </c>
      <c r="C14" s="57">
        <v>1576100</v>
      </c>
      <c r="D14" s="57">
        <v>87000</v>
      </c>
      <c r="E14" s="57">
        <v>107600</v>
      </c>
      <c r="F14" s="57">
        <v>0</v>
      </c>
      <c r="G14" s="57">
        <v>0</v>
      </c>
      <c r="H14" s="57">
        <v>0</v>
      </c>
      <c r="I14" s="58">
        <v>5066644</v>
      </c>
      <c r="J14" s="58">
        <v>1765347</v>
      </c>
      <c r="K14" s="58">
        <v>698922</v>
      </c>
      <c r="L14" s="57">
        <v>6642744</v>
      </c>
      <c r="M14" s="57">
        <v>1852347</v>
      </c>
      <c r="N14" s="57">
        <v>806522</v>
      </c>
      <c r="O14" s="52"/>
      <c r="P14" s="65">
        <v>12916274</v>
      </c>
      <c r="Q14" s="64">
        <v>758659</v>
      </c>
      <c r="R14" s="68">
        <v>14.3</v>
      </c>
      <c r="S14" s="68">
        <v>51.4</v>
      </c>
      <c r="T14" s="68">
        <v>148.9</v>
      </c>
      <c r="U14" s="70">
        <v>1.49</v>
      </c>
      <c r="V14" s="57">
        <v>17374905</v>
      </c>
    </row>
    <row r="15" spans="2:22" ht="24" customHeight="1">
      <c r="B15" s="15" t="s">
        <v>23</v>
      </c>
      <c r="C15" s="57">
        <v>631309</v>
      </c>
      <c r="D15" s="57">
        <v>216815</v>
      </c>
      <c r="E15" s="57">
        <v>249937</v>
      </c>
      <c r="F15" s="57">
        <v>240000</v>
      </c>
      <c r="G15" s="57">
        <v>0</v>
      </c>
      <c r="H15" s="57">
        <v>0</v>
      </c>
      <c r="I15" s="58">
        <v>3821</v>
      </c>
      <c r="J15" s="58">
        <v>1057</v>
      </c>
      <c r="K15" s="58">
        <v>403</v>
      </c>
      <c r="L15" s="57">
        <v>875130</v>
      </c>
      <c r="M15" s="57">
        <v>217872</v>
      </c>
      <c r="N15" s="57">
        <v>250340</v>
      </c>
      <c r="O15" s="52"/>
      <c r="P15" s="65">
        <v>6174966</v>
      </c>
      <c r="Q15" s="64">
        <v>449547</v>
      </c>
      <c r="R15" s="68">
        <v>3.5</v>
      </c>
      <c r="S15" s="68">
        <v>14.2</v>
      </c>
      <c r="T15" s="68">
        <v>209.4</v>
      </c>
      <c r="U15" s="70">
        <v>2.09</v>
      </c>
      <c r="V15" s="57">
        <v>12712042</v>
      </c>
    </row>
    <row r="16" spans="2:22" ht="24" customHeight="1">
      <c r="B16" s="14" t="s">
        <v>24</v>
      </c>
      <c r="C16" s="55">
        <v>20603</v>
      </c>
      <c r="D16" s="55">
        <v>0</v>
      </c>
      <c r="E16" s="55">
        <v>12997</v>
      </c>
      <c r="F16" s="55">
        <v>700000</v>
      </c>
      <c r="G16" s="55">
        <v>0</v>
      </c>
      <c r="H16" s="55">
        <v>0</v>
      </c>
      <c r="I16" s="56">
        <v>2905244</v>
      </c>
      <c r="J16" s="56">
        <v>1650307</v>
      </c>
      <c r="K16" s="56">
        <v>800766</v>
      </c>
      <c r="L16" s="55">
        <v>3625847</v>
      </c>
      <c r="M16" s="55">
        <v>1650307</v>
      </c>
      <c r="N16" s="55">
        <v>813763</v>
      </c>
      <c r="O16" s="52"/>
      <c r="P16" s="64">
        <v>6891535</v>
      </c>
      <c r="Q16" s="64">
        <v>390299</v>
      </c>
      <c r="R16" s="68">
        <v>23.9</v>
      </c>
      <c r="S16" s="68">
        <v>52.6</v>
      </c>
      <c r="T16" s="68">
        <v>215.9</v>
      </c>
      <c r="U16" s="70">
        <v>2.16</v>
      </c>
      <c r="V16" s="55">
        <v>13226008</v>
      </c>
    </row>
    <row r="17" spans="2:22" ht="24" customHeight="1">
      <c r="B17" s="15" t="s">
        <v>48</v>
      </c>
      <c r="C17" s="57">
        <v>3015808</v>
      </c>
      <c r="D17" s="57">
        <v>943054</v>
      </c>
      <c r="E17" s="57">
        <v>178409</v>
      </c>
      <c r="F17" s="57">
        <v>1940000</v>
      </c>
      <c r="G17" s="57">
        <v>1851000</v>
      </c>
      <c r="H17" s="57">
        <v>89000</v>
      </c>
      <c r="I17" s="58">
        <v>952668</v>
      </c>
      <c r="J17" s="58">
        <v>8942</v>
      </c>
      <c r="K17" s="58">
        <v>9839</v>
      </c>
      <c r="L17" s="57">
        <v>5908476</v>
      </c>
      <c r="M17" s="57">
        <v>2802996</v>
      </c>
      <c r="N17" s="57">
        <v>277248</v>
      </c>
      <c r="O17" s="52"/>
      <c r="P17" s="65">
        <v>15081848</v>
      </c>
      <c r="Q17" s="64">
        <v>1322178</v>
      </c>
      <c r="R17" s="68">
        <v>18.6</v>
      </c>
      <c r="S17" s="68">
        <v>39.2</v>
      </c>
      <c r="T17" s="68">
        <v>143.4</v>
      </c>
      <c r="U17" s="70">
        <v>1.43</v>
      </c>
      <c r="V17" s="57">
        <v>18828095</v>
      </c>
    </row>
    <row r="18" spans="2:22" ht="24" customHeight="1">
      <c r="B18" s="15" t="s">
        <v>49</v>
      </c>
      <c r="C18" s="57">
        <v>1919025</v>
      </c>
      <c r="D18" s="57">
        <v>65584</v>
      </c>
      <c r="E18" s="57">
        <v>69309</v>
      </c>
      <c r="F18" s="57">
        <v>0</v>
      </c>
      <c r="G18" s="57">
        <v>0</v>
      </c>
      <c r="H18" s="57">
        <v>0</v>
      </c>
      <c r="I18" s="58">
        <v>2388869</v>
      </c>
      <c r="J18" s="58">
        <v>715762</v>
      </c>
      <c r="K18" s="58">
        <v>317214</v>
      </c>
      <c r="L18" s="57">
        <v>4307894</v>
      </c>
      <c r="M18" s="57">
        <v>781346</v>
      </c>
      <c r="N18" s="57">
        <v>386523</v>
      </c>
      <c r="O18" s="52"/>
      <c r="P18" s="65">
        <v>16768360</v>
      </c>
      <c r="Q18" s="65">
        <v>1121266</v>
      </c>
      <c r="R18" s="70">
        <v>4.7</v>
      </c>
      <c r="S18" s="70">
        <v>25.7</v>
      </c>
      <c r="T18" s="70">
        <v>206</v>
      </c>
      <c r="U18" s="70">
        <v>2.06</v>
      </c>
      <c r="V18" s="57">
        <v>33762089</v>
      </c>
    </row>
    <row r="19" spans="2:22" ht="24" customHeight="1">
      <c r="B19" s="16" t="s">
        <v>50</v>
      </c>
      <c r="C19" s="59">
        <v>1013024</v>
      </c>
      <c r="D19" s="59">
        <v>629996</v>
      </c>
      <c r="E19" s="59">
        <v>49861</v>
      </c>
      <c r="F19" s="59">
        <v>2223055</v>
      </c>
      <c r="G19" s="59">
        <v>550328</v>
      </c>
      <c r="H19" s="59">
        <v>1527151</v>
      </c>
      <c r="I19" s="60">
        <v>13387736</v>
      </c>
      <c r="J19" s="60">
        <v>7521579</v>
      </c>
      <c r="K19" s="60">
        <v>2610344</v>
      </c>
      <c r="L19" s="59">
        <v>16623815</v>
      </c>
      <c r="M19" s="59">
        <v>8701903</v>
      </c>
      <c r="N19" s="59">
        <v>4187356</v>
      </c>
      <c r="O19" s="52"/>
      <c r="P19" s="66">
        <v>28626833</v>
      </c>
      <c r="Q19" s="67">
        <v>2328563</v>
      </c>
      <c r="R19" s="71">
        <v>30.4</v>
      </c>
      <c r="S19" s="71">
        <v>58.1</v>
      </c>
      <c r="T19" s="71">
        <v>227</v>
      </c>
      <c r="U19" s="72">
        <v>2.27</v>
      </c>
      <c r="V19" s="59">
        <v>56275376</v>
      </c>
    </row>
    <row r="20" spans="2:22" ht="24" customHeight="1">
      <c r="B20" s="15" t="s">
        <v>25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8">
        <v>758990</v>
      </c>
      <c r="J20" s="58">
        <v>328521</v>
      </c>
      <c r="K20" s="58">
        <v>197885</v>
      </c>
      <c r="L20" s="57">
        <v>758990</v>
      </c>
      <c r="M20" s="57">
        <v>328521</v>
      </c>
      <c r="N20" s="57">
        <v>197885</v>
      </c>
      <c r="O20" s="52"/>
      <c r="P20" s="65">
        <v>2031307</v>
      </c>
      <c r="Q20" s="64">
        <v>152099</v>
      </c>
      <c r="R20" s="68">
        <v>16.2</v>
      </c>
      <c r="S20" s="68">
        <v>37.4</v>
      </c>
      <c r="T20" s="68">
        <v>94.7</v>
      </c>
      <c r="U20" s="68">
        <v>0.95</v>
      </c>
      <c r="V20" s="57">
        <v>1595186</v>
      </c>
    </row>
    <row r="21" spans="2:22" ht="24" customHeight="1">
      <c r="B21" s="15" t="s">
        <v>26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8">
        <v>1321542</v>
      </c>
      <c r="J21" s="58">
        <v>836705</v>
      </c>
      <c r="K21" s="58">
        <v>173812</v>
      </c>
      <c r="L21" s="57">
        <v>1321542</v>
      </c>
      <c r="M21" s="57">
        <v>836705</v>
      </c>
      <c r="N21" s="57">
        <v>173812</v>
      </c>
      <c r="O21" s="52"/>
      <c r="P21" s="65">
        <v>5584841</v>
      </c>
      <c r="Q21" s="64">
        <v>377369</v>
      </c>
      <c r="R21" s="68">
        <v>15</v>
      </c>
      <c r="S21" s="68">
        <v>23.7</v>
      </c>
      <c r="T21" s="68">
        <v>113.3</v>
      </c>
      <c r="U21" s="70">
        <v>1.13</v>
      </c>
      <c r="V21" s="57">
        <v>5491705</v>
      </c>
    </row>
    <row r="22" spans="2:22" ht="24" customHeight="1">
      <c r="B22" s="15" t="s">
        <v>27</v>
      </c>
      <c r="C22" s="57">
        <v>100000</v>
      </c>
      <c r="D22" s="57">
        <v>100000</v>
      </c>
      <c r="E22" s="57">
        <v>0</v>
      </c>
      <c r="F22" s="57">
        <v>0</v>
      </c>
      <c r="G22" s="57">
        <v>0</v>
      </c>
      <c r="H22" s="57">
        <v>0</v>
      </c>
      <c r="I22" s="58">
        <v>540113</v>
      </c>
      <c r="J22" s="58">
        <v>105672</v>
      </c>
      <c r="K22" s="58">
        <v>69941</v>
      </c>
      <c r="L22" s="57">
        <v>640113</v>
      </c>
      <c r="M22" s="57">
        <v>205672</v>
      </c>
      <c r="N22" s="57">
        <v>69941</v>
      </c>
      <c r="O22" s="52"/>
      <c r="P22" s="65">
        <v>7984861</v>
      </c>
      <c r="Q22" s="64">
        <v>662775</v>
      </c>
      <c r="R22" s="68">
        <v>2.6</v>
      </c>
      <c r="S22" s="68">
        <v>8</v>
      </c>
      <c r="T22" s="68">
        <v>89.4</v>
      </c>
      <c r="U22" s="70">
        <v>0.89</v>
      </c>
      <c r="V22" s="57">
        <v>6933465</v>
      </c>
    </row>
    <row r="23" spans="2:22" ht="24" customHeight="1">
      <c r="B23" s="15" t="s">
        <v>28</v>
      </c>
      <c r="C23" s="57">
        <v>573000</v>
      </c>
      <c r="D23" s="57">
        <v>0</v>
      </c>
      <c r="E23" s="57">
        <v>389046</v>
      </c>
      <c r="F23" s="57">
        <v>0</v>
      </c>
      <c r="G23" s="57">
        <v>0</v>
      </c>
      <c r="H23" s="57">
        <v>0</v>
      </c>
      <c r="I23" s="58">
        <v>21241</v>
      </c>
      <c r="J23" s="58">
        <v>9845</v>
      </c>
      <c r="K23" s="58">
        <v>7400</v>
      </c>
      <c r="L23" s="57">
        <v>594241</v>
      </c>
      <c r="M23" s="57">
        <v>9845</v>
      </c>
      <c r="N23" s="57">
        <v>396446</v>
      </c>
      <c r="O23" s="52"/>
      <c r="P23" s="65">
        <v>2767477</v>
      </c>
      <c r="Q23" s="64">
        <v>303973</v>
      </c>
      <c r="R23" s="68">
        <v>0.4</v>
      </c>
      <c r="S23" s="68">
        <v>21.5</v>
      </c>
      <c r="T23" s="68">
        <v>139.5</v>
      </c>
      <c r="U23" s="70">
        <v>1.4</v>
      </c>
      <c r="V23" s="57">
        <v>3851588</v>
      </c>
    </row>
    <row r="24" spans="2:22" ht="24" customHeight="1">
      <c r="B24" s="15" t="s">
        <v>29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v>829689</v>
      </c>
      <c r="J24" s="58">
        <v>442973</v>
      </c>
      <c r="K24" s="58">
        <v>185921</v>
      </c>
      <c r="L24" s="57">
        <v>829689</v>
      </c>
      <c r="M24" s="57">
        <v>442973</v>
      </c>
      <c r="N24" s="57">
        <v>185921</v>
      </c>
      <c r="O24" s="52"/>
      <c r="P24" s="65">
        <v>4935916</v>
      </c>
      <c r="Q24" s="64">
        <v>0</v>
      </c>
      <c r="R24" s="68">
        <v>9</v>
      </c>
      <c r="S24" s="68">
        <v>16.8</v>
      </c>
      <c r="T24" s="68">
        <v>15.3</v>
      </c>
      <c r="U24" s="70">
        <v>0.15</v>
      </c>
      <c r="V24" s="57">
        <v>312391</v>
      </c>
    </row>
    <row r="25" spans="2:22" ht="24" customHeight="1">
      <c r="B25" s="14" t="s">
        <v>30</v>
      </c>
      <c r="C25" s="55">
        <v>0</v>
      </c>
      <c r="D25" s="55">
        <v>0</v>
      </c>
      <c r="E25" s="55">
        <v>0</v>
      </c>
      <c r="F25" s="55">
        <v>1200000</v>
      </c>
      <c r="G25" s="55">
        <v>0</v>
      </c>
      <c r="H25" s="55">
        <v>0</v>
      </c>
      <c r="I25" s="56">
        <v>449058</v>
      </c>
      <c r="J25" s="56">
        <v>329722</v>
      </c>
      <c r="K25" s="56">
        <v>119336</v>
      </c>
      <c r="L25" s="55">
        <v>1649058</v>
      </c>
      <c r="M25" s="55">
        <v>329722</v>
      </c>
      <c r="N25" s="55">
        <v>119336</v>
      </c>
      <c r="O25" s="52"/>
      <c r="P25" s="64">
        <v>5330964</v>
      </c>
      <c r="Q25" s="64">
        <v>460519</v>
      </c>
      <c r="R25" s="68">
        <v>6.2</v>
      </c>
      <c r="S25" s="68">
        <v>30.9</v>
      </c>
      <c r="T25" s="68">
        <v>134.9</v>
      </c>
      <c r="U25" s="70">
        <v>1.35</v>
      </c>
      <c r="V25" s="55">
        <v>6860119</v>
      </c>
    </row>
    <row r="26" spans="2:22" ht="24" customHeight="1">
      <c r="B26" s="15" t="s">
        <v>31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8">
        <v>435326</v>
      </c>
      <c r="J26" s="58">
        <v>235667</v>
      </c>
      <c r="K26" s="58">
        <v>86537</v>
      </c>
      <c r="L26" s="57">
        <v>435326</v>
      </c>
      <c r="M26" s="57">
        <v>235667</v>
      </c>
      <c r="N26" s="57">
        <v>86537</v>
      </c>
      <c r="O26" s="52"/>
      <c r="P26" s="65">
        <v>5119664</v>
      </c>
      <c r="Q26" s="64">
        <v>387773</v>
      </c>
      <c r="R26" s="68">
        <v>4.6</v>
      </c>
      <c r="S26" s="68">
        <v>8.5</v>
      </c>
      <c r="T26" s="68">
        <v>171.6</v>
      </c>
      <c r="U26" s="70">
        <v>1.72</v>
      </c>
      <c r="V26" s="57">
        <v>8548855</v>
      </c>
    </row>
    <row r="27" spans="2:22" ht="24" customHeight="1">
      <c r="B27" s="14" t="s">
        <v>32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736976</v>
      </c>
      <c r="J27" s="56">
        <v>709081</v>
      </c>
      <c r="K27" s="56">
        <v>16090</v>
      </c>
      <c r="L27" s="55">
        <v>736976</v>
      </c>
      <c r="M27" s="55">
        <v>709081</v>
      </c>
      <c r="N27" s="55">
        <v>16090</v>
      </c>
      <c r="O27" s="52"/>
      <c r="P27" s="64">
        <v>4692231</v>
      </c>
      <c r="Q27" s="64">
        <v>259496</v>
      </c>
      <c r="R27" s="68">
        <v>15.1</v>
      </c>
      <c r="S27" s="68">
        <v>15.7</v>
      </c>
      <c r="T27" s="68">
        <v>217.8</v>
      </c>
      <c r="U27" s="70">
        <v>2.18</v>
      </c>
      <c r="V27" s="55">
        <v>9512534</v>
      </c>
    </row>
    <row r="28" spans="2:22" ht="24" customHeight="1">
      <c r="B28" s="15" t="s">
        <v>33</v>
      </c>
      <c r="C28" s="57">
        <v>90298</v>
      </c>
      <c r="D28" s="57">
        <v>14658</v>
      </c>
      <c r="E28" s="57">
        <v>3542</v>
      </c>
      <c r="F28" s="57">
        <v>0</v>
      </c>
      <c r="G28" s="57">
        <v>0</v>
      </c>
      <c r="H28" s="57">
        <v>0</v>
      </c>
      <c r="I28" s="58">
        <v>0</v>
      </c>
      <c r="J28" s="58">
        <v>0</v>
      </c>
      <c r="K28" s="58">
        <v>0</v>
      </c>
      <c r="L28" s="57">
        <v>90298</v>
      </c>
      <c r="M28" s="57">
        <v>14658</v>
      </c>
      <c r="N28" s="57">
        <v>3542</v>
      </c>
      <c r="O28" s="52"/>
      <c r="P28" s="65">
        <v>3823661</v>
      </c>
      <c r="Q28" s="64">
        <v>312017</v>
      </c>
      <c r="R28" s="68">
        <v>0.4</v>
      </c>
      <c r="S28" s="68">
        <v>2.4</v>
      </c>
      <c r="T28" s="68">
        <v>128.4</v>
      </c>
      <c r="U28" s="70">
        <v>1.28</v>
      </c>
      <c r="V28" s="57">
        <v>4894850</v>
      </c>
    </row>
    <row r="29" spans="2:22" ht="24" customHeight="1">
      <c r="B29" s="15" t="s">
        <v>34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8">
        <v>0</v>
      </c>
      <c r="J29" s="58">
        <v>0</v>
      </c>
      <c r="K29" s="58">
        <v>0</v>
      </c>
      <c r="L29" s="57">
        <v>0</v>
      </c>
      <c r="M29" s="57">
        <v>0</v>
      </c>
      <c r="N29" s="57">
        <v>0</v>
      </c>
      <c r="O29" s="52"/>
      <c r="P29" s="65">
        <v>2474188</v>
      </c>
      <c r="Q29" s="64">
        <v>143822</v>
      </c>
      <c r="R29" s="68">
        <v>0</v>
      </c>
      <c r="S29" s="68">
        <v>0</v>
      </c>
      <c r="T29" s="68">
        <v>138.7</v>
      </c>
      <c r="U29" s="70">
        <v>1.39</v>
      </c>
      <c r="V29" s="57">
        <v>3430467</v>
      </c>
    </row>
    <row r="30" spans="2:22" ht="24" customHeight="1">
      <c r="B30" s="15" t="s">
        <v>51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184818</v>
      </c>
      <c r="J30" s="58">
        <v>35038</v>
      </c>
      <c r="K30" s="58">
        <v>37493</v>
      </c>
      <c r="L30" s="57">
        <v>184818</v>
      </c>
      <c r="M30" s="57">
        <v>35038</v>
      </c>
      <c r="N30" s="57">
        <v>37493</v>
      </c>
      <c r="O30" s="52"/>
      <c r="P30" s="65">
        <v>4870394</v>
      </c>
      <c r="Q30" s="64">
        <v>247983</v>
      </c>
      <c r="R30" s="68">
        <v>0.7</v>
      </c>
      <c r="S30" s="68">
        <v>3.8</v>
      </c>
      <c r="T30" s="68">
        <v>206</v>
      </c>
      <c r="U30" s="70">
        <v>2.06</v>
      </c>
      <c r="V30" s="57">
        <v>9999763</v>
      </c>
    </row>
    <row r="31" spans="2:22" ht="24" customHeight="1">
      <c r="B31" s="14" t="s">
        <v>52</v>
      </c>
      <c r="C31" s="55">
        <v>761735</v>
      </c>
      <c r="D31" s="55">
        <v>271271</v>
      </c>
      <c r="E31" s="55">
        <v>141825</v>
      </c>
      <c r="F31" s="55">
        <v>0</v>
      </c>
      <c r="G31" s="55">
        <v>0</v>
      </c>
      <c r="H31" s="55">
        <v>0</v>
      </c>
      <c r="I31" s="56">
        <v>497348</v>
      </c>
      <c r="J31" s="56">
        <v>297043</v>
      </c>
      <c r="K31" s="56">
        <v>58793</v>
      </c>
      <c r="L31" s="55">
        <v>1259083</v>
      </c>
      <c r="M31" s="55">
        <v>568314</v>
      </c>
      <c r="N31" s="55">
        <v>200618</v>
      </c>
      <c r="O31" s="52"/>
      <c r="P31" s="64">
        <v>5995822</v>
      </c>
      <c r="Q31" s="64">
        <v>320657</v>
      </c>
      <c r="R31" s="68">
        <v>9.5</v>
      </c>
      <c r="S31" s="68">
        <v>21</v>
      </c>
      <c r="T31" s="68">
        <v>197.7</v>
      </c>
      <c r="U31" s="70">
        <v>1.98</v>
      </c>
      <c r="V31" s="55">
        <v>11285865</v>
      </c>
    </row>
    <row r="32" spans="2:22" ht="24" customHeight="1">
      <c r="B32" s="14" t="s">
        <v>53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20519</v>
      </c>
      <c r="J32" s="56">
        <v>8996</v>
      </c>
      <c r="K32" s="56">
        <v>4511</v>
      </c>
      <c r="L32" s="55">
        <v>20519</v>
      </c>
      <c r="M32" s="55">
        <v>8996</v>
      </c>
      <c r="N32" s="55">
        <v>4511</v>
      </c>
      <c r="O32" s="52"/>
      <c r="P32" s="64">
        <v>6088903</v>
      </c>
      <c r="Q32" s="64">
        <v>344982</v>
      </c>
      <c r="R32" s="68">
        <v>0.1</v>
      </c>
      <c r="S32" s="68">
        <v>0.3</v>
      </c>
      <c r="T32" s="68">
        <v>200.9</v>
      </c>
      <c r="U32" s="70">
        <v>2.01</v>
      </c>
      <c r="V32" s="55">
        <v>12223807</v>
      </c>
    </row>
    <row r="33" spans="2:22" ht="24" customHeight="1">
      <c r="B33" s="15" t="s">
        <v>35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v>316353</v>
      </c>
      <c r="J33" s="58">
        <v>316353</v>
      </c>
      <c r="K33" s="58">
        <v>0</v>
      </c>
      <c r="L33" s="57">
        <v>316353</v>
      </c>
      <c r="M33" s="57">
        <v>316353</v>
      </c>
      <c r="N33" s="57">
        <v>0</v>
      </c>
      <c r="O33" s="52"/>
      <c r="P33" s="65">
        <v>3146292</v>
      </c>
      <c r="Q33" s="64">
        <v>173101</v>
      </c>
      <c r="R33" s="68">
        <v>10.1</v>
      </c>
      <c r="S33" s="68">
        <v>10.1</v>
      </c>
      <c r="T33" s="68">
        <v>144.2</v>
      </c>
      <c r="U33" s="70">
        <v>1.44</v>
      </c>
      <c r="V33" s="57">
        <v>4220847</v>
      </c>
    </row>
    <row r="34" spans="2:22" ht="24" customHeight="1">
      <c r="B34" s="14" t="s">
        <v>36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2218</v>
      </c>
      <c r="J34" s="56">
        <v>2218</v>
      </c>
      <c r="K34" s="56">
        <v>2218</v>
      </c>
      <c r="L34" s="55">
        <v>2218</v>
      </c>
      <c r="M34" s="55">
        <v>2218</v>
      </c>
      <c r="N34" s="55">
        <v>2218</v>
      </c>
      <c r="O34" s="52"/>
      <c r="P34" s="64">
        <v>3965592</v>
      </c>
      <c r="Q34" s="64">
        <v>237928</v>
      </c>
      <c r="R34" s="68">
        <v>0.1</v>
      </c>
      <c r="S34" s="68">
        <v>0.1</v>
      </c>
      <c r="T34" s="68">
        <v>208.4</v>
      </c>
      <c r="U34" s="70">
        <v>2.08</v>
      </c>
      <c r="V34" s="55">
        <v>8262831</v>
      </c>
    </row>
    <row r="35" spans="2:22" ht="27.75" customHeight="1">
      <c r="B35" s="17" t="s">
        <v>37</v>
      </c>
      <c r="C35" s="61">
        <f>SUM(C6:C19)</f>
        <v>64078296</v>
      </c>
      <c r="D35" s="61">
        <f aca="true" t="shared" si="0" ref="D35:N35">SUM(D6:D19)</f>
        <v>13037200</v>
      </c>
      <c r="E35" s="61">
        <f t="shared" si="0"/>
        <v>13645885</v>
      </c>
      <c r="F35" s="61">
        <f t="shared" si="0"/>
        <v>74655795</v>
      </c>
      <c r="G35" s="61">
        <f t="shared" si="0"/>
        <v>7410631</v>
      </c>
      <c r="H35" s="61">
        <f t="shared" si="0"/>
        <v>3019301</v>
      </c>
      <c r="I35" s="61">
        <f t="shared" si="0"/>
        <v>186671638</v>
      </c>
      <c r="J35" s="61">
        <f t="shared" si="0"/>
        <v>115332654</v>
      </c>
      <c r="K35" s="61">
        <f t="shared" si="0"/>
        <v>23537857</v>
      </c>
      <c r="L35" s="61">
        <f t="shared" si="0"/>
        <v>325405729</v>
      </c>
      <c r="M35" s="61">
        <f t="shared" si="0"/>
        <v>135780485</v>
      </c>
      <c r="N35" s="61">
        <f>SUM(N6:N19)</f>
        <v>40203043</v>
      </c>
      <c r="O35" s="52"/>
      <c r="P35" s="61">
        <f>SUM(P6:P19)</f>
        <v>381224063</v>
      </c>
      <c r="Q35" s="61">
        <f>SUM(Q6:Q19)</f>
        <v>28214390</v>
      </c>
      <c r="R35" s="73">
        <f aca="true" t="shared" si="1" ref="R7:R37">ROUND(M35/P35*100,1)</f>
        <v>35.6</v>
      </c>
      <c r="S35" s="73">
        <f aca="true" t="shared" si="2" ref="S7:S37">ROUND(+L35/P35*100,1)</f>
        <v>85.4</v>
      </c>
      <c r="T35" s="73">
        <f aca="true" t="shared" si="3" ref="T7:T37">ROUND((M35+V35)/P35*100,1)</f>
        <v>184.2</v>
      </c>
      <c r="U35" s="69">
        <f>ROUND((M35+V35)/P35,2)</f>
        <v>1.84</v>
      </c>
      <c r="V35" s="61">
        <f>SUM(V6:V19)</f>
        <v>566261418</v>
      </c>
    </row>
    <row r="36" spans="2:22" ht="27.75" customHeight="1">
      <c r="B36" s="17" t="s">
        <v>64</v>
      </c>
      <c r="C36" s="61">
        <f aca="true" t="shared" si="4" ref="C36:N36">SUM(C20:C34)</f>
        <v>1525033</v>
      </c>
      <c r="D36" s="61">
        <f t="shared" si="4"/>
        <v>385929</v>
      </c>
      <c r="E36" s="61">
        <f t="shared" si="4"/>
        <v>534413</v>
      </c>
      <c r="F36" s="61">
        <f t="shared" si="4"/>
        <v>1200000</v>
      </c>
      <c r="G36" s="61">
        <f t="shared" si="4"/>
        <v>0</v>
      </c>
      <c r="H36" s="61">
        <f t="shared" si="4"/>
        <v>0</v>
      </c>
      <c r="I36" s="61">
        <f t="shared" si="4"/>
        <v>6114191</v>
      </c>
      <c r="J36" s="61">
        <f t="shared" si="4"/>
        <v>3657834</v>
      </c>
      <c r="K36" s="61">
        <f t="shared" si="4"/>
        <v>959937</v>
      </c>
      <c r="L36" s="61">
        <f t="shared" si="4"/>
        <v>8839224</v>
      </c>
      <c r="M36" s="61">
        <f t="shared" si="4"/>
        <v>4043763</v>
      </c>
      <c r="N36" s="61">
        <f>SUM(N20:N34)</f>
        <v>1494350</v>
      </c>
      <c r="O36" s="52"/>
      <c r="P36" s="61">
        <f>SUM(P20:P34)</f>
        <v>68812113</v>
      </c>
      <c r="Q36" s="61">
        <f>SUM(Q20:Q34)</f>
        <v>4384494</v>
      </c>
      <c r="R36" s="73">
        <f t="shared" si="1"/>
        <v>5.9</v>
      </c>
      <c r="S36" s="73">
        <f t="shared" si="2"/>
        <v>12.8</v>
      </c>
      <c r="T36" s="73">
        <f t="shared" si="3"/>
        <v>147.5</v>
      </c>
      <c r="U36" s="69">
        <f aca="true" t="shared" si="5" ref="U7:U37">ROUND((M36+V36)/P36,2)</f>
        <v>1.47</v>
      </c>
      <c r="V36" s="61">
        <f>SUM(V20:V34)</f>
        <v>97424273</v>
      </c>
    </row>
    <row r="37" spans="2:22" ht="27.75" customHeight="1">
      <c r="B37" s="17" t="s">
        <v>39</v>
      </c>
      <c r="C37" s="61">
        <f aca="true" t="shared" si="6" ref="C37:N37">SUM(C6:C34)</f>
        <v>65603329</v>
      </c>
      <c r="D37" s="61">
        <f t="shared" si="6"/>
        <v>13423129</v>
      </c>
      <c r="E37" s="61">
        <f t="shared" si="6"/>
        <v>14180298</v>
      </c>
      <c r="F37" s="61">
        <f t="shared" si="6"/>
        <v>75855795</v>
      </c>
      <c r="G37" s="61">
        <f t="shared" si="6"/>
        <v>7410631</v>
      </c>
      <c r="H37" s="61">
        <f t="shared" si="6"/>
        <v>3019301</v>
      </c>
      <c r="I37" s="61">
        <f t="shared" si="6"/>
        <v>192785829</v>
      </c>
      <c r="J37" s="61">
        <f t="shared" si="6"/>
        <v>118990488</v>
      </c>
      <c r="K37" s="61">
        <f t="shared" si="6"/>
        <v>24497794</v>
      </c>
      <c r="L37" s="61">
        <f t="shared" si="6"/>
        <v>334244953</v>
      </c>
      <c r="M37" s="61">
        <f t="shared" si="6"/>
        <v>139824248</v>
      </c>
      <c r="N37" s="61">
        <f>SUM(N6:N34)</f>
        <v>41697393</v>
      </c>
      <c r="O37" s="52"/>
      <c r="P37" s="61">
        <f>SUM(P6:P34)</f>
        <v>450036176</v>
      </c>
      <c r="Q37" s="61">
        <f>SUM(Q6:Q34)</f>
        <v>32598884</v>
      </c>
      <c r="R37" s="73">
        <f t="shared" si="1"/>
        <v>31.1</v>
      </c>
      <c r="S37" s="73">
        <f t="shared" si="2"/>
        <v>74.3</v>
      </c>
      <c r="T37" s="73">
        <f t="shared" si="3"/>
        <v>178.5</v>
      </c>
      <c r="U37" s="73">
        <f t="shared" si="5"/>
        <v>1.79</v>
      </c>
      <c r="V37" s="61">
        <f>SUM(V6:V34)</f>
        <v>663685691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7" t="s">
        <v>37</v>
      </c>
      <c r="R40" s="74">
        <f>ROUND(AVERAGE(R6:R19),1)</f>
        <v>28.4</v>
      </c>
      <c r="S40" s="74">
        <f>ROUND(AVERAGE(S6:S19),1)</f>
        <v>67.1</v>
      </c>
      <c r="T40" s="74">
        <f>ROUND(AVERAGE(T6:T19),1)</f>
        <v>192.6</v>
      </c>
      <c r="U40" s="74">
        <f>ROUND(AVERAGE(U6:U19),2)</f>
        <v>1.93</v>
      </c>
    </row>
    <row r="41" spans="17:21" ht="21.75" customHeight="1">
      <c r="Q41" s="7" t="s">
        <v>38</v>
      </c>
      <c r="R41" s="74">
        <f>ROUND(AVERAGE(R20:R34),1)</f>
        <v>6</v>
      </c>
      <c r="S41" s="74">
        <f>ROUND(AVERAGE(S20:S34),1)</f>
        <v>13.3</v>
      </c>
      <c r="T41" s="74">
        <f>ROUND(AVERAGE(T20:T34),1)</f>
        <v>146.7</v>
      </c>
      <c r="U41" s="74">
        <f>ROUND(AVERAGE(U20:U34),2)</f>
        <v>1.47</v>
      </c>
    </row>
    <row r="42" spans="17:21" ht="21.75" customHeight="1">
      <c r="Q42" s="7" t="s">
        <v>39</v>
      </c>
      <c r="R42" s="74">
        <f>ROUND(AVERAGE(R6:R34),1)</f>
        <v>16.8</v>
      </c>
      <c r="S42" s="74">
        <f>ROUND(AVERAGE(S6:S34),1)</f>
        <v>39.3</v>
      </c>
      <c r="T42" s="74">
        <f>ROUND(AVERAGE(T6:T34),1)</f>
        <v>168.8</v>
      </c>
      <c r="U42" s="74">
        <f>ROUND(AVERAGE(U6:U34),2)</f>
        <v>1.69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2:21" ht="17.25">
      <c r="B1" s="84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9"/>
      <c r="C2" s="2" t="s">
        <v>54</v>
      </c>
      <c r="D2" s="2"/>
      <c r="E2" s="2"/>
      <c r="F2" s="2"/>
      <c r="G2" s="2"/>
      <c r="H2" s="2"/>
      <c r="I2" s="2"/>
      <c r="J2" s="2"/>
      <c r="K2" s="5"/>
      <c r="L2" s="2"/>
      <c r="M2" s="2"/>
      <c r="N2" s="5"/>
      <c r="P2" s="5"/>
      <c r="Q2" s="5"/>
      <c r="R2" s="3"/>
      <c r="S2" s="3"/>
      <c r="T2" s="5"/>
      <c r="V2" s="5" t="s">
        <v>65</v>
      </c>
    </row>
    <row r="3" spans="2:22" ht="22.5" customHeight="1"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59</v>
      </c>
      <c r="S3" s="31" t="s">
        <v>62</v>
      </c>
      <c r="T3" s="47" t="s">
        <v>5</v>
      </c>
      <c r="U3" s="31"/>
      <c r="V3" s="32"/>
    </row>
    <row r="4" spans="2:22" ht="22.5" customHeight="1"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55</v>
      </c>
      <c r="R4" s="46" t="s">
        <v>58</v>
      </c>
      <c r="S4" s="46" t="s">
        <v>61</v>
      </c>
      <c r="T4" s="48" t="s">
        <v>63</v>
      </c>
      <c r="U4" s="42" t="s">
        <v>57</v>
      </c>
      <c r="V4" s="34" t="s">
        <v>13</v>
      </c>
    </row>
    <row r="5" spans="2:22" ht="22.5" customHeight="1"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56</v>
      </c>
      <c r="R5" s="44" t="s">
        <v>60</v>
      </c>
      <c r="S5" s="44" t="s">
        <v>60</v>
      </c>
      <c r="T5" s="85" t="s">
        <v>43</v>
      </c>
      <c r="U5" s="86"/>
      <c r="V5" s="41"/>
    </row>
    <row r="6" spans="2:22" ht="24" customHeight="1">
      <c r="B6" s="13" t="s">
        <v>14</v>
      </c>
      <c r="C6" s="55">
        <f>+'当年度'!C6-'前年度'!C6</f>
        <v>-2680164</v>
      </c>
      <c r="D6" s="55">
        <f>+'当年度'!D6-'前年度'!D6</f>
        <v>0</v>
      </c>
      <c r="E6" s="55">
        <f>+'当年度'!E6-'前年度'!E6</f>
        <v>-2682692</v>
      </c>
      <c r="F6" s="55">
        <f>+'当年度'!F6-'前年度'!F6</f>
        <v>8500000</v>
      </c>
      <c r="G6" s="55">
        <f>+'当年度'!G6-'前年度'!G6</f>
        <v>0</v>
      </c>
      <c r="H6" s="55">
        <f>+'当年度'!H6-'前年度'!H6</f>
        <v>0</v>
      </c>
      <c r="I6" s="55">
        <f>+'当年度'!I6-'前年度'!I6</f>
        <v>3818348</v>
      </c>
      <c r="J6" s="55">
        <f>+'当年度'!J6-'前年度'!J6</f>
        <v>2106605</v>
      </c>
      <c r="K6" s="55">
        <f>+'当年度'!K6-'前年度'!K6</f>
        <v>47693</v>
      </c>
      <c r="L6" s="55">
        <f>+'当年度'!L6-'前年度'!L6</f>
        <v>9638184</v>
      </c>
      <c r="M6" s="55">
        <f>+'当年度'!M6-'前年度'!M6</f>
        <v>2106605</v>
      </c>
      <c r="N6" s="55">
        <f>+'当年度'!N6-'前年度'!N6</f>
        <v>-2634999</v>
      </c>
      <c r="O6" s="8"/>
      <c r="P6" s="63">
        <f>+'当年度'!P6-'前年度'!P6</f>
        <v>55785</v>
      </c>
      <c r="Q6" s="63">
        <f>+'当年度'!Q6-'前年度'!Q6</f>
        <v>-656814</v>
      </c>
      <c r="R6" s="69">
        <f>+'当年度'!R6-'前年度'!R6</f>
        <v>3.0999999999999996</v>
      </c>
      <c r="S6" s="69">
        <f>+'当年度'!S6-'前年度'!S6</f>
        <v>14.200000000000003</v>
      </c>
      <c r="T6" s="69">
        <f>+'当年度'!T6-'前年度'!T6</f>
        <v>11.200000000000017</v>
      </c>
      <c r="U6" s="69">
        <f>+'当年度'!U6-'前年度'!U6</f>
        <v>0.10999999999999988</v>
      </c>
      <c r="V6" s="53">
        <f>+'当年度'!V6-'前年度'!V6</f>
        <v>5529557</v>
      </c>
    </row>
    <row r="7" spans="2:22" ht="24" customHeight="1">
      <c r="B7" s="14" t="s">
        <v>15</v>
      </c>
      <c r="C7" s="55">
        <f>+'当年度'!C7-'前年度'!C7</f>
        <v>22150405</v>
      </c>
      <c r="D7" s="55">
        <f>+'当年度'!D7-'前年度'!D7</f>
        <v>2616267</v>
      </c>
      <c r="E7" s="55">
        <f>+'当年度'!E7-'前年度'!E7</f>
        <v>13262630</v>
      </c>
      <c r="F7" s="55">
        <f>+'当年度'!F7-'前年度'!F7</f>
        <v>115861</v>
      </c>
      <c r="G7" s="55">
        <f>+'当年度'!G7-'前年度'!G7</f>
        <v>-1429408</v>
      </c>
      <c r="H7" s="55">
        <f>+'当年度'!H7-'前年度'!H7</f>
        <v>-23207</v>
      </c>
      <c r="I7" s="55">
        <f>+'当年度'!I7-'前年度'!I7</f>
        <v>-23491452</v>
      </c>
      <c r="J7" s="55">
        <f>+'当年度'!J7-'前年度'!J7</f>
        <v>-15335870</v>
      </c>
      <c r="K7" s="55">
        <f>+'当年度'!K7-'前年度'!K7</f>
        <v>-4722217</v>
      </c>
      <c r="L7" s="55">
        <f>+'当年度'!L7-'前年度'!L7</f>
        <v>-1225186</v>
      </c>
      <c r="M7" s="55">
        <f>+'当年度'!M7-'前年度'!M7</f>
        <v>-14149011</v>
      </c>
      <c r="N7" s="55">
        <f>+'当年度'!N7-'前年度'!N7</f>
        <v>8517206</v>
      </c>
      <c r="O7" s="8"/>
      <c r="P7" s="64">
        <f>+'当年度'!P7-'前年度'!P7</f>
        <v>284514</v>
      </c>
      <c r="Q7" s="64">
        <f>+'当年度'!Q7-'前年度'!Q7</f>
        <v>-747381</v>
      </c>
      <c r="R7" s="68">
        <f>+'当年度'!R7-'前年度'!R7</f>
        <v>-20.60000000000001</v>
      </c>
      <c r="S7" s="68">
        <f>+'当年度'!S7-'前年度'!S7</f>
        <v>-2.4000000000000057</v>
      </c>
      <c r="T7" s="68">
        <f>+'当年度'!T7-'前年度'!T7</f>
        <v>-22.30000000000001</v>
      </c>
      <c r="U7" s="68">
        <f>+'当年度'!U7-'前年度'!U7</f>
        <v>-0.21999999999999997</v>
      </c>
      <c r="V7" s="55">
        <f>+'当年度'!V7-'前年度'!V7</f>
        <v>-841256</v>
      </c>
    </row>
    <row r="8" spans="2:22" ht="24" customHeight="1">
      <c r="B8" s="14" t="s">
        <v>16</v>
      </c>
      <c r="C8" s="55">
        <f>+'当年度'!C8-'前年度'!C8</f>
        <v>0</v>
      </c>
      <c r="D8" s="55">
        <f>+'当年度'!D8-'前年度'!D8</f>
        <v>-67609</v>
      </c>
      <c r="E8" s="55">
        <f>+'当年度'!E8-'前年度'!E8</f>
        <v>-4912</v>
      </c>
      <c r="F8" s="55">
        <f>+'当年度'!F8-'前年度'!F8</f>
        <v>0</v>
      </c>
      <c r="G8" s="55">
        <f>+'当年度'!G8-'前年度'!G8</f>
        <v>0</v>
      </c>
      <c r="H8" s="55">
        <f>+'当年度'!H8-'前年度'!H8</f>
        <v>0</v>
      </c>
      <c r="I8" s="55">
        <f>+'当年度'!I8-'前年度'!I8</f>
        <v>942803</v>
      </c>
      <c r="J8" s="55">
        <f>+'当年度'!J8-'前年度'!J8</f>
        <v>186614</v>
      </c>
      <c r="K8" s="55">
        <f>+'当年度'!K8-'前年度'!K8</f>
        <v>78563</v>
      </c>
      <c r="L8" s="55">
        <f>+'当年度'!L8-'前年度'!L8</f>
        <v>942803</v>
      </c>
      <c r="M8" s="55">
        <f>+'当年度'!M8-'前年度'!M8</f>
        <v>119005</v>
      </c>
      <c r="N8" s="55">
        <f>+'当年度'!N8-'前年度'!N8</f>
        <v>73651</v>
      </c>
      <c r="O8" s="8"/>
      <c r="P8" s="64">
        <f>+'当年度'!P8-'前年度'!P8</f>
        <v>373715</v>
      </c>
      <c r="Q8" s="64">
        <f>+'当年度'!Q8-'前年度'!Q8</f>
        <v>-171466</v>
      </c>
      <c r="R8" s="68">
        <f>+'当年度'!R8-'前年度'!R8</f>
        <v>0.3000000000000007</v>
      </c>
      <c r="S8" s="68">
        <f>+'当年度'!S8-'前年度'!S8</f>
        <v>2.6999999999999993</v>
      </c>
      <c r="T8" s="68">
        <f>+'当年度'!T8-'前年度'!T8</f>
        <v>4.599999999999994</v>
      </c>
      <c r="U8" s="68">
        <f>+'当年度'!U8-'前年度'!U8</f>
        <v>0.040000000000000036</v>
      </c>
      <c r="V8" s="55">
        <f>+'当年度'!V8-'前年度'!V8</f>
        <v>1921446</v>
      </c>
    </row>
    <row r="9" spans="2:22" ht="24" customHeight="1">
      <c r="B9" s="15" t="s">
        <v>17</v>
      </c>
      <c r="C9" s="55">
        <f>+'当年度'!C9-'前年度'!C9</f>
        <v>-7439414</v>
      </c>
      <c r="D9" s="55">
        <f>+'当年度'!D9-'前年度'!D9</f>
        <v>625637</v>
      </c>
      <c r="E9" s="55">
        <f>+'当年度'!E9-'前年度'!E9</f>
        <v>-5623442</v>
      </c>
      <c r="F9" s="55">
        <f>+'当年度'!F9-'前年度'!F9</f>
        <v>0</v>
      </c>
      <c r="G9" s="55">
        <f>+'当年度'!G9-'前年度'!G9</f>
        <v>0</v>
      </c>
      <c r="H9" s="55">
        <f>+'当年度'!H9-'前年度'!H9</f>
        <v>0</v>
      </c>
      <c r="I9" s="55">
        <f>+'当年度'!I9-'前年度'!I9</f>
        <v>96086</v>
      </c>
      <c r="J9" s="55">
        <f>+'当年度'!J9-'前年度'!J9</f>
        <v>-1163175</v>
      </c>
      <c r="K9" s="55">
        <f>+'当年度'!K9-'前年度'!K9</f>
        <v>923310</v>
      </c>
      <c r="L9" s="55">
        <f>+'当年度'!L9-'前年度'!L9</f>
        <v>-7343328</v>
      </c>
      <c r="M9" s="55">
        <f>+'当年度'!M9-'前年度'!M9</f>
        <v>-537538</v>
      </c>
      <c r="N9" s="55">
        <f>+'当年度'!N9-'前年度'!N9</f>
        <v>-4700132</v>
      </c>
      <c r="O9" s="8"/>
      <c r="P9" s="64">
        <f>+'当年度'!P9-'前年度'!P9</f>
        <v>-1612</v>
      </c>
      <c r="Q9" s="64">
        <f>+'当年度'!Q9-'前年度'!Q9</f>
        <v>-331673</v>
      </c>
      <c r="R9" s="68">
        <f>+'当年度'!R9-'前年度'!R9</f>
        <v>-1.2999999999999972</v>
      </c>
      <c r="S9" s="68">
        <f>+'当年度'!S9-'前年度'!S9</f>
        <v>-18.30000000000001</v>
      </c>
      <c r="T9" s="68">
        <f>+'当年度'!T9-'前年度'!T9</f>
        <v>-6.299999999999983</v>
      </c>
      <c r="U9" s="68">
        <f>+'当年度'!U9-'前年度'!U9</f>
        <v>-0.06999999999999984</v>
      </c>
      <c r="V9" s="55">
        <f>+'当年度'!V9-'前年度'!V9</f>
        <v>-1986567</v>
      </c>
    </row>
    <row r="10" spans="2:22" ht="24" customHeight="1">
      <c r="B10" s="15" t="s">
        <v>18</v>
      </c>
      <c r="C10" s="55">
        <f>+'当年度'!C10-'前年度'!C10</f>
        <v>-2430177</v>
      </c>
      <c r="D10" s="55">
        <f>+'当年度'!D10-'前年度'!D10</f>
        <v>-294856</v>
      </c>
      <c r="E10" s="55">
        <f>+'当年度'!E10-'前年度'!E10</f>
        <v>-1319024</v>
      </c>
      <c r="F10" s="55">
        <f>+'当年度'!F10-'前年度'!F10</f>
        <v>-2700000</v>
      </c>
      <c r="G10" s="55">
        <f>+'当年度'!G10-'前年度'!G10</f>
        <v>0</v>
      </c>
      <c r="H10" s="55">
        <f>+'当年度'!H10-'前年度'!H10</f>
        <v>0</v>
      </c>
      <c r="I10" s="55">
        <f>+'当年度'!I10-'前年度'!I10</f>
        <v>5911064</v>
      </c>
      <c r="J10" s="55">
        <f>+'当年度'!J10-'前年度'!J10</f>
        <v>5585118</v>
      </c>
      <c r="K10" s="55">
        <f>+'当年度'!K10-'前年度'!K10</f>
        <v>-328362</v>
      </c>
      <c r="L10" s="55">
        <f>+'当年度'!L10-'前年度'!L10</f>
        <v>780887</v>
      </c>
      <c r="M10" s="55">
        <f>+'当年度'!M10-'前年度'!M10</f>
        <v>5290262</v>
      </c>
      <c r="N10" s="55">
        <f>+'当年度'!N10-'前年度'!N10</f>
        <v>-1647386</v>
      </c>
      <c r="O10" s="8"/>
      <c r="P10" s="64">
        <f>+'当年度'!P10-'前年度'!P10</f>
        <v>157459</v>
      </c>
      <c r="Q10" s="64">
        <f>+'当年度'!Q10-'前年度'!Q10</f>
        <v>-542172</v>
      </c>
      <c r="R10" s="68">
        <f>+'当年度'!R10-'前年度'!R10</f>
        <v>17.200000000000003</v>
      </c>
      <c r="S10" s="68">
        <f>+'当年度'!S10-'前年度'!S10</f>
        <v>1.8000000000000114</v>
      </c>
      <c r="T10" s="68">
        <f>+'当年度'!T10-'前年度'!T10</f>
        <v>20.799999999999955</v>
      </c>
      <c r="U10" s="68">
        <f>+'当年度'!U10-'前年度'!U10</f>
        <v>0.20999999999999996</v>
      </c>
      <c r="V10" s="55">
        <f>+'当年度'!V10-'前年度'!V10</f>
        <v>1390181</v>
      </c>
    </row>
    <row r="11" spans="2:22" ht="24" customHeight="1">
      <c r="B11" s="15" t="s">
        <v>19</v>
      </c>
      <c r="C11" s="55">
        <f>+'当年度'!C11-'前年度'!C11</f>
        <v>-1050636</v>
      </c>
      <c r="D11" s="55">
        <f>+'当年度'!D11-'前年度'!D11</f>
        <v>-1315539</v>
      </c>
      <c r="E11" s="55">
        <f>+'当年度'!E11-'前年度'!E11</f>
        <v>-305810</v>
      </c>
      <c r="F11" s="55">
        <f>+'当年度'!F11-'前年度'!F11</f>
        <v>0</v>
      </c>
      <c r="G11" s="55">
        <f>+'当年度'!G11-'前年度'!G11</f>
        <v>0</v>
      </c>
      <c r="H11" s="55">
        <f>+'当年度'!H11-'前年度'!H11</f>
        <v>0</v>
      </c>
      <c r="I11" s="55">
        <f>+'当年度'!I11-'前年度'!I11</f>
        <v>20276782</v>
      </c>
      <c r="J11" s="55">
        <f>+'当年度'!J11-'前年度'!J11</f>
        <v>20105602</v>
      </c>
      <c r="K11" s="55">
        <f>+'当年度'!K11-'前年度'!K11</f>
        <v>78422</v>
      </c>
      <c r="L11" s="55">
        <f>+'当年度'!L11-'前年度'!L11</f>
        <v>19226146</v>
      </c>
      <c r="M11" s="55">
        <f>+'当年度'!M11-'前年度'!M11</f>
        <v>18790063</v>
      </c>
      <c r="N11" s="55">
        <f>+'当年度'!N11-'前年度'!N11</f>
        <v>-227388</v>
      </c>
      <c r="O11" s="8"/>
      <c r="P11" s="64">
        <f>+'当年度'!P11-'前年度'!P11</f>
        <v>234304</v>
      </c>
      <c r="Q11" s="64">
        <f>+'当年度'!Q11-'前年度'!Q11</f>
        <v>-697285</v>
      </c>
      <c r="R11" s="68">
        <f>+'当年度'!R11-'前年度'!R11</f>
        <v>50.1</v>
      </c>
      <c r="S11" s="68">
        <f>+'当年度'!S11-'前年度'!S11</f>
        <v>50.8</v>
      </c>
      <c r="T11" s="68">
        <f>+'当年度'!T11-'前年度'!T11</f>
        <v>47.400000000000006</v>
      </c>
      <c r="U11" s="68">
        <f>+'当年度'!U11-'前年度'!U11</f>
        <v>0.47</v>
      </c>
      <c r="V11" s="55">
        <f>+'当年度'!V11-'前年度'!V11</f>
        <v>-720469</v>
      </c>
    </row>
    <row r="12" spans="2:22" ht="24" customHeight="1">
      <c r="B12" s="15" t="s">
        <v>20</v>
      </c>
      <c r="C12" s="55">
        <f>+'当年度'!C12-'前年度'!C12</f>
        <v>0</v>
      </c>
      <c r="D12" s="55">
        <f>+'当年度'!D12-'前年度'!D12</f>
        <v>0</v>
      </c>
      <c r="E12" s="55">
        <f>+'当年度'!E12-'前年度'!E12</f>
        <v>0</v>
      </c>
      <c r="F12" s="55">
        <f>+'当年度'!F12-'前年度'!F12</f>
        <v>0</v>
      </c>
      <c r="G12" s="55">
        <f>+'当年度'!G12-'前年度'!G12</f>
        <v>0</v>
      </c>
      <c r="H12" s="55">
        <f>+'当年度'!H12-'前年度'!H12</f>
        <v>0</v>
      </c>
      <c r="I12" s="55">
        <f>+'当年度'!I12-'前年度'!I12</f>
        <v>-782279</v>
      </c>
      <c r="J12" s="55">
        <f>+'当年度'!J12-'前年度'!J12</f>
        <v>-382906</v>
      </c>
      <c r="K12" s="55">
        <f>+'当年度'!K12-'前年度'!K12</f>
        <v>-184206</v>
      </c>
      <c r="L12" s="55">
        <f>+'当年度'!L12-'前年度'!L12</f>
        <v>-782279</v>
      </c>
      <c r="M12" s="55">
        <f>+'当年度'!M12-'前年度'!M12</f>
        <v>-382906</v>
      </c>
      <c r="N12" s="55">
        <f>+'当年度'!N12-'前年度'!N12</f>
        <v>-184206</v>
      </c>
      <c r="O12" s="8"/>
      <c r="P12" s="64">
        <f>+'当年度'!P12-'前年度'!P12</f>
        <v>244306</v>
      </c>
      <c r="Q12" s="64">
        <f>+'当年度'!Q12-'前年度'!Q12</f>
        <v>-39261</v>
      </c>
      <c r="R12" s="68">
        <f>+'当年度'!R12-'前年度'!R12</f>
        <v>-2.5</v>
      </c>
      <c r="S12" s="68">
        <f>+'当年度'!S12-'前年度'!S12</f>
        <v>-5.300000000000001</v>
      </c>
      <c r="T12" s="68">
        <f>+'当年度'!T12-'前年度'!T12</f>
        <v>6.099999999999994</v>
      </c>
      <c r="U12" s="68">
        <f>+'当年度'!U12-'前年度'!U12</f>
        <v>0.06000000000000005</v>
      </c>
      <c r="V12" s="55">
        <f>+'当年度'!V12-'前年度'!V12</f>
        <v>1873917</v>
      </c>
    </row>
    <row r="13" spans="2:22" ht="24" customHeight="1">
      <c r="B13" s="15" t="s">
        <v>21</v>
      </c>
      <c r="C13" s="55">
        <f>+'当年度'!C13-'前年度'!C13</f>
        <v>-548317</v>
      </c>
      <c r="D13" s="55">
        <f>+'当年度'!D13-'前年度'!D13</f>
        <v>-39960</v>
      </c>
      <c r="E13" s="55">
        <f>+'当年度'!E13-'前年度'!E13</f>
        <v>-455237</v>
      </c>
      <c r="F13" s="55">
        <f>+'当年度'!F13-'前年度'!F13</f>
        <v>0</v>
      </c>
      <c r="G13" s="55">
        <f>+'当年度'!G13-'前年度'!G13</f>
        <v>0</v>
      </c>
      <c r="H13" s="55">
        <f>+'当年度'!H13-'前年度'!H13</f>
        <v>0</v>
      </c>
      <c r="I13" s="55">
        <f>+'当年度'!I13-'前年度'!I13</f>
        <v>621981</v>
      </c>
      <c r="J13" s="55">
        <f>+'当年度'!J13-'前年度'!J13</f>
        <v>102071</v>
      </c>
      <c r="K13" s="55">
        <f>+'当年度'!K13-'前年度'!K13</f>
        <v>90</v>
      </c>
      <c r="L13" s="55">
        <f>+'当年度'!L13-'前年度'!L13</f>
        <v>73664</v>
      </c>
      <c r="M13" s="55">
        <f>+'当年度'!M13-'前年度'!M13</f>
        <v>62111</v>
      </c>
      <c r="N13" s="55">
        <f>+'当年度'!N13-'前年度'!N13</f>
        <v>-455147</v>
      </c>
      <c r="O13" s="8"/>
      <c r="P13" s="64">
        <f>+'当年度'!P13-'前年度'!P13</f>
        <v>152985</v>
      </c>
      <c r="Q13" s="64">
        <f>+'当年度'!Q13-'前年度'!Q13</f>
        <v>-5445</v>
      </c>
      <c r="R13" s="68">
        <f>+'当年度'!R13-'前年度'!R13</f>
        <v>0.1999999999999993</v>
      </c>
      <c r="S13" s="68">
        <f>+'当年度'!S13-'前年度'!S13</f>
        <v>-0.7000000000000028</v>
      </c>
      <c r="T13" s="68">
        <f>+'当年度'!T13-'前年度'!T13</f>
        <v>-1.1999999999999886</v>
      </c>
      <c r="U13" s="68">
        <f>+'当年度'!U13-'前年度'!U13</f>
        <v>-0.020000000000000018</v>
      </c>
      <c r="V13" s="55">
        <f>+'当年度'!V13-'前年度'!V13</f>
        <v>199332</v>
      </c>
    </row>
    <row r="14" spans="2:22" ht="24" customHeight="1">
      <c r="B14" s="15" t="s">
        <v>22</v>
      </c>
      <c r="C14" s="55">
        <f>+'当年度'!C14-'前年度'!C14</f>
        <v>78440</v>
      </c>
      <c r="D14" s="55">
        <f>+'当年度'!D14-'前年度'!D14</f>
        <v>78440</v>
      </c>
      <c r="E14" s="55">
        <f>+'当年度'!E14-'前年度'!E14</f>
        <v>-107600</v>
      </c>
      <c r="F14" s="55">
        <f>+'当年度'!F14-'前年度'!F14</f>
        <v>0</v>
      </c>
      <c r="G14" s="55">
        <f>+'当年度'!G14-'前年度'!G14</f>
        <v>0</v>
      </c>
      <c r="H14" s="55">
        <f>+'当年度'!H14-'前年度'!H14</f>
        <v>0</v>
      </c>
      <c r="I14" s="55">
        <f>+'当年度'!I14-'前年度'!I14</f>
        <v>384980</v>
      </c>
      <c r="J14" s="55">
        <f>+'当年度'!J14-'前年度'!J14</f>
        <v>-334534</v>
      </c>
      <c r="K14" s="55">
        <f>+'当年度'!K14-'前年度'!K14</f>
        <v>48032</v>
      </c>
      <c r="L14" s="55">
        <f>+'当年度'!L14-'前年度'!L14</f>
        <v>463420</v>
      </c>
      <c r="M14" s="55">
        <f>+'当年度'!M14-'前年度'!M14</f>
        <v>-256094</v>
      </c>
      <c r="N14" s="55">
        <f>+'当年度'!N14-'前年度'!N14</f>
        <v>-59568</v>
      </c>
      <c r="O14" s="8"/>
      <c r="P14" s="64">
        <f>+'当年度'!P14-'前年度'!P14</f>
        <v>-80974</v>
      </c>
      <c r="Q14" s="64">
        <f>+'当年度'!Q14-'前年度'!Q14</f>
        <v>56232</v>
      </c>
      <c r="R14" s="68">
        <f>+'当年度'!R14-'前年度'!R14</f>
        <v>-1.9000000000000004</v>
      </c>
      <c r="S14" s="68">
        <f>+'当年度'!S14-'前年度'!S14</f>
        <v>4</v>
      </c>
      <c r="T14" s="68">
        <f>+'当年度'!T14-'前年度'!T14</f>
        <v>-3.9000000000000057</v>
      </c>
      <c r="U14" s="68">
        <f>+'当年度'!U14-'前年度'!U14</f>
        <v>-0.040000000000000036</v>
      </c>
      <c r="V14" s="55">
        <f>+'当年度'!V14-'前年度'!V14</f>
        <v>-359622</v>
      </c>
    </row>
    <row r="15" spans="2:22" ht="24" customHeight="1">
      <c r="B15" s="15" t="s">
        <v>23</v>
      </c>
      <c r="C15" s="55">
        <f>+'当年度'!C15-'前年度'!C15</f>
        <v>121658</v>
      </c>
      <c r="D15" s="55">
        <f>+'当年度'!D15-'前年度'!D15</f>
        <v>511169</v>
      </c>
      <c r="E15" s="55">
        <f>+'当年度'!E15-'前年度'!E15</f>
        <v>-115196</v>
      </c>
      <c r="F15" s="55">
        <f>+'当年度'!F15-'前年度'!F15</f>
        <v>-30000</v>
      </c>
      <c r="G15" s="55">
        <f>+'当年度'!G15-'前年度'!G15</f>
        <v>0</v>
      </c>
      <c r="H15" s="55">
        <f>+'当年度'!H15-'前年度'!H15</f>
        <v>0</v>
      </c>
      <c r="I15" s="55">
        <f>+'当年度'!I15-'前年度'!I15</f>
        <v>119392</v>
      </c>
      <c r="J15" s="55">
        <f>+'当年度'!J15-'前年度'!J15</f>
        <v>119103</v>
      </c>
      <c r="K15" s="55">
        <f>+'当年度'!K15-'前年度'!K15</f>
        <v>-114</v>
      </c>
      <c r="L15" s="55">
        <f>+'当年度'!L15-'前年度'!L15</f>
        <v>211050</v>
      </c>
      <c r="M15" s="55">
        <f>+'当年度'!M15-'前年度'!M15</f>
        <v>630272</v>
      </c>
      <c r="N15" s="55">
        <f>+'当年度'!N15-'前年度'!N15</f>
        <v>-115310</v>
      </c>
      <c r="O15" s="8"/>
      <c r="P15" s="64">
        <f>+'当年度'!P15-'前年度'!P15</f>
        <v>190415</v>
      </c>
      <c r="Q15" s="64">
        <f>+'当年度'!Q15-'前年度'!Q15</f>
        <v>-18156</v>
      </c>
      <c r="R15" s="68">
        <f>+'当年度'!R15-'前年度'!R15</f>
        <v>9.8</v>
      </c>
      <c r="S15" s="68">
        <f>+'当年度'!S15-'前年度'!S15</f>
        <v>2.900000000000002</v>
      </c>
      <c r="T15" s="68">
        <f>+'当年度'!T15-'前年度'!T15</f>
        <v>4.799999999999983</v>
      </c>
      <c r="U15" s="68">
        <f>+'当年度'!U15-'前年度'!U15</f>
        <v>0.050000000000000266</v>
      </c>
      <c r="V15" s="55">
        <f>+'当年度'!V15-'前年度'!V15</f>
        <v>77332</v>
      </c>
    </row>
    <row r="16" spans="2:22" ht="24" customHeight="1">
      <c r="B16" s="14" t="s">
        <v>24</v>
      </c>
      <c r="C16" s="55">
        <f>+'当年度'!C16-'前年度'!C16</f>
        <v>-20603</v>
      </c>
      <c r="D16" s="55">
        <f>+'当年度'!D16-'前年度'!D16</f>
        <v>0</v>
      </c>
      <c r="E16" s="55">
        <f>+'当年度'!E16-'前年度'!E16</f>
        <v>-12997</v>
      </c>
      <c r="F16" s="55">
        <f>+'当年度'!F16-'前年度'!F16</f>
        <v>0</v>
      </c>
      <c r="G16" s="55">
        <f>+'当年度'!G16-'前年度'!G16</f>
        <v>0</v>
      </c>
      <c r="H16" s="55">
        <f>+'当年度'!H16-'前年度'!H16</f>
        <v>0</v>
      </c>
      <c r="I16" s="55">
        <f>+'当年度'!I16-'前年度'!I16</f>
        <v>-101993</v>
      </c>
      <c r="J16" s="55">
        <f>+'当年度'!J16-'前年度'!J16</f>
        <v>-732372</v>
      </c>
      <c r="K16" s="55">
        <f>+'当年度'!K16-'前年度'!K16</f>
        <v>12031</v>
      </c>
      <c r="L16" s="55">
        <f>+'当年度'!L16-'前年度'!L16</f>
        <v>-122596</v>
      </c>
      <c r="M16" s="55">
        <f>+'当年度'!M16-'前年度'!M16</f>
        <v>-732372</v>
      </c>
      <c r="N16" s="55">
        <f>+'当年度'!N16-'前年度'!N16</f>
        <v>-966</v>
      </c>
      <c r="O16" s="8"/>
      <c r="P16" s="64">
        <f>+'当年度'!P16-'前年度'!P16</f>
        <v>257335</v>
      </c>
      <c r="Q16" s="64">
        <f>+'当年度'!Q16-'前年度'!Q16</f>
        <v>-93</v>
      </c>
      <c r="R16" s="68">
        <f>+'当年度'!R16-'前年度'!R16</f>
        <v>-11.099999999999998</v>
      </c>
      <c r="S16" s="68">
        <f>+'当年度'!S16-'前年度'!S16</f>
        <v>-3.6000000000000014</v>
      </c>
      <c r="T16" s="68">
        <f>+'当年度'!T16-'前年度'!T16</f>
        <v>-11.5</v>
      </c>
      <c r="U16" s="68">
        <f>+'当年度'!U16-'前年度'!U16</f>
        <v>-0.1200000000000001</v>
      </c>
      <c r="V16" s="55">
        <f>+'当年度'!V16-'前年度'!V16</f>
        <v>468233</v>
      </c>
    </row>
    <row r="17" spans="2:22" ht="24" customHeight="1">
      <c r="B17" s="15" t="s">
        <v>48</v>
      </c>
      <c r="C17" s="55">
        <f>+'当年度'!C17-'前年度'!C17</f>
        <v>-893513</v>
      </c>
      <c r="D17" s="55">
        <f>+'当年度'!D17-'前年度'!D17</f>
        <v>505776</v>
      </c>
      <c r="E17" s="55">
        <f>+'当年度'!E17-'前年度'!E17</f>
        <v>297053</v>
      </c>
      <c r="F17" s="55">
        <f>+'当年度'!F17-'前年度'!F17</f>
        <v>214106</v>
      </c>
      <c r="G17" s="55">
        <f>+'当年度'!G17-'前年度'!G17</f>
        <v>54106</v>
      </c>
      <c r="H17" s="55">
        <f>+'当年度'!H17-'前年度'!H17</f>
        <v>-89000</v>
      </c>
      <c r="I17" s="55">
        <f>+'当年度'!I17-'前年度'!I17</f>
        <v>-37889</v>
      </c>
      <c r="J17" s="55">
        <f>+'当年度'!J17-'前年度'!J17</f>
        <v>-7139</v>
      </c>
      <c r="K17" s="55">
        <f>+'当年度'!K17-'前年度'!K17</f>
        <v>-8056</v>
      </c>
      <c r="L17" s="55">
        <f>+'当年度'!L17-'前年度'!L17</f>
        <v>-717296</v>
      </c>
      <c r="M17" s="55">
        <f>+'当年度'!M17-'前年度'!M17</f>
        <v>552743</v>
      </c>
      <c r="N17" s="55">
        <f>+'当年度'!N17-'前年度'!N17</f>
        <v>199997</v>
      </c>
      <c r="O17" s="8"/>
      <c r="P17" s="64">
        <f>+'当年度'!P17-'前年度'!P17</f>
        <v>-455277</v>
      </c>
      <c r="Q17" s="64">
        <f>+'当年度'!Q17-'前年度'!Q17</f>
        <v>-670222</v>
      </c>
      <c r="R17" s="68">
        <f>+'当年度'!R17-'前年度'!R17</f>
        <v>4.299999999999997</v>
      </c>
      <c r="S17" s="68">
        <f>+'当年度'!S17-'前年度'!S17</f>
        <v>-3.700000000000003</v>
      </c>
      <c r="T17" s="68">
        <f>+'当年度'!T17-'前年度'!T17</f>
        <v>9.5</v>
      </c>
      <c r="U17" s="68">
        <f>+'当年度'!U17-'前年度'!U17</f>
        <v>0.10000000000000009</v>
      </c>
      <c r="V17" s="55">
        <f>+'当年度'!V17-'前年度'!V17</f>
        <v>175431</v>
      </c>
    </row>
    <row r="18" spans="2:22" ht="24" customHeight="1">
      <c r="B18" s="15" t="s">
        <v>49</v>
      </c>
      <c r="C18" s="57">
        <f>+'当年度'!C18-'前年度'!C18</f>
        <v>0</v>
      </c>
      <c r="D18" s="57">
        <f>+'当年度'!D18-'前年度'!D18</f>
        <v>-65584</v>
      </c>
      <c r="E18" s="57">
        <f>+'当年度'!E18-'前年度'!E18</f>
        <v>-3725</v>
      </c>
      <c r="F18" s="57">
        <f>+'当年度'!F18-'前年度'!F18</f>
        <v>0</v>
      </c>
      <c r="G18" s="57">
        <f>+'当年度'!G18-'前年度'!G18</f>
        <v>0</v>
      </c>
      <c r="H18" s="57">
        <f>+'当年度'!H18-'前年度'!H18</f>
        <v>0</v>
      </c>
      <c r="I18" s="57">
        <f>+'当年度'!I18-'前年度'!I18</f>
        <v>166294</v>
      </c>
      <c r="J18" s="57">
        <f>+'当年度'!J18-'前年度'!J18</f>
        <v>23095</v>
      </c>
      <c r="K18" s="57">
        <f>+'当年度'!K18-'前年度'!K18</f>
        <v>14189</v>
      </c>
      <c r="L18" s="57">
        <f>+'当年度'!L18-'前年度'!L18</f>
        <v>166294</v>
      </c>
      <c r="M18" s="57">
        <f>+'当年度'!M18-'前年度'!M18</f>
        <v>-42489</v>
      </c>
      <c r="N18" s="57">
        <f>+'当年度'!N18-'前年度'!N18</f>
        <v>10464</v>
      </c>
      <c r="O18" s="8"/>
      <c r="P18" s="64">
        <f>+'当年度'!P18-'前年度'!P18</f>
        <v>299853</v>
      </c>
      <c r="Q18" s="64">
        <f>+'当年度'!Q18-'前年度'!Q18</f>
        <v>-62445</v>
      </c>
      <c r="R18" s="68">
        <f>+'当年度'!R18-'前年度'!R18</f>
        <v>-0.40000000000000036</v>
      </c>
      <c r="S18" s="68">
        <f>+'当年度'!S18-'前年度'!S18</f>
        <v>0.5</v>
      </c>
      <c r="T18" s="68">
        <f>+'当年度'!T18-'前年度'!T18</f>
        <v>-6.300000000000011</v>
      </c>
      <c r="U18" s="68">
        <f>+'当年度'!U18-'前年度'!U18</f>
        <v>-0.06000000000000005</v>
      </c>
      <c r="V18" s="55">
        <f>+'当年度'!V18-'前年度'!V18</f>
        <v>-417946</v>
      </c>
    </row>
    <row r="19" spans="2:22" ht="24" customHeight="1">
      <c r="B19" s="16" t="s">
        <v>50</v>
      </c>
      <c r="C19" s="75">
        <f>+'当年度'!C19-'前年度'!C19</f>
        <v>-1273</v>
      </c>
      <c r="D19" s="75">
        <f>+'当年度'!D19-'前年度'!D19</f>
        <v>-462266</v>
      </c>
      <c r="E19" s="75">
        <f>+'当年度'!E19-'前年度'!E19</f>
        <v>90813</v>
      </c>
      <c r="F19" s="75">
        <f>+'当年度'!F19-'前年度'!F19</f>
        <v>-1563180</v>
      </c>
      <c r="G19" s="75">
        <f>+'当年度'!G19-'前年度'!G19</f>
        <v>-27175</v>
      </c>
      <c r="H19" s="75">
        <f>+'当年度'!H19-'前年度'!H19</f>
        <v>-1506169</v>
      </c>
      <c r="I19" s="75">
        <f>+'当年度'!I19-'前年度'!I19</f>
        <v>1501292</v>
      </c>
      <c r="J19" s="75">
        <f>+'当年度'!J19-'前年度'!J19</f>
        <v>799156</v>
      </c>
      <c r="K19" s="75">
        <f>+'当年度'!K19-'前年度'!K19</f>
        <v>551306</v>
      </c>
      <c r="L19" s="75">
        <f>+'当年度'!L19-'前年度'!L19</f>
        <v>-63161</v>
      </c>
      <c r="M19" s="75">
        <f>+'当年度'!M19-'前年度'!M19</f>
        <v>309715</v>
      </c>
      <c r="N19" s="75">
        <f>+'当年度'!N19-'前年度'!N19</f>
        <v>-864050</v>
      </c>
      <c r="O19" s="8"/>
      <c r="P19" s="66">
        <f>+'当年度'!P19-'前年度'!P19</f>
        <v>-112064</v>
      </c>
      <c r="Q19" s="66">
        <f>+'当年度'!Q19-'前年度'!Q19</f>
        <v>-166746</v>
      </c>
      <c r="R19" s="72">
        <f>+'当年度'!R19-'前年度'!R19</f>
        <v>1.2000000000000028</v>
      </c>
      <c r="S19" s="72">
        <f>+'当年度'!S19-'前年度'!S19</f>
        <v>0</v>
      </c>
      <c r="T19" s="72">
        <f>+'当年度'!T19-'前年度'!T19</f>
        <v>-1.3000000000000114</v>
      </c>
      <c r="U19" s="72">
        <f>+'当年度'!U19-'前年度'!U19</f>
        <v>-0.010000000000000231</v>
      </c>
      <c r="V19" s="59">
        <f>+'当年度'!V19-'前年度'!V19</f>
        <v>-933392</v>
      </c>
    </row>
    <row r="20" spans="2:22" ht="24" customHeight="1">
      <c r="B20" s="15" t="s">
        <v>25</v>
      </c>
      <c r="C20" s="55">
        <f>+'当年度'!C20-'前年度'!C20</f>
        <v>0</v>
      </c>
      <c r="D20" s="55">
        <f>+'当年度'!D20-'前年度'!D20</f>
        <v>0</v>
      </c>
      <c r="E20" s="55">
        <f>+'当年度'!E20-'前年度'!E20</f>
        <v>0</v>
      </c>
      <c r="F20" s="55">
        <f>+'当年度'!F20-'前年度'!F20</f>
        <v>0</v>
      </c>
      <c r="G20" s="55">
        <f>+'当年度'!G20-'前年度'!G20</f>
        <v>0</v>
      </c>
      <c r="H20" s="55">
        <f>+'当年度'!H20-'前年度'!H20</f>
        <v>0</v>
      </c>
      <c r="I20" s="55">
        <f>+'当年度'!I20-'前年度'!I20</f>
        <v>-307051</v>
      </c>
      <c r="J20" s="55">
        <f>+'当年度'!J20-'前年度'!J20</f>
        <v>-10548</v>
      </c>
      <c r="K20" s="55">
        <f>+'当年度'!K20-'前年度'!K20</f>
        <v>-92437</v>
      </c>
      <c r="L20" s="55">
        <f>+'当年度'!L20-'前年度'!L20</f>
        <v>-307051</v>
      </c>
      <c r="M20" s="55">
        <f>+'当年度'!M20-'前年度'!M20</f>
        <v>-10548</v>
      </c>
      <c r="N20" s="55">
        <f>+'当年度'!N20-'前年度'!N20</f>
        <v>-92437</v>
      </c>
      <c r="O20" s="8"/>
      <c r="P20" s="64">
        <f>+'当年度'!P20-'前年度'!P20</f>
        <v>93560</v>
      </c>
      <c r="Q20" s="64">
        <f>+'当年度'!Q20-'前年度'!Q20</f>
        <v>-8027</v>
      </c>
      <c r="R20" s="68">
        <f>+'当年度'!R20-'前年度'!R20</f>
        <v>-1.1999999999999993</v>
      </c>
      <c r="S20" s="68">
        <f>+'当年度'!S20-'前年度'!S20</f>
        <v>-16.099999999999998</v>
      </c>
      <c r="T20" s="68">
        <f>+'当年度'!T20-'前年度'!T20</f>
        <v>7.099999999999994</v>
      </c>
      <c r="U20" s="68">
        <f>+'当年度'!U20-'前年度'!U20</f>
        <v>0.07000000000000006</v>
      </c>
      <c r="V20" s="55">
        <f>+'当年度'!V20-'前年度'!V20</f>
        <v>250521</v>
      </c>
    </row>
    <row r="21" spans="2:22" ht="24" customHeight="1">
      <c r="B21" s="15" t="s">
        <v>26</v>
      </c>
      <c r="C21" s="55">
        <f>+'当年度'!C21-'前年度'!C21</f>
        <v>0</v>
      </c>
      <c r="D21" s="55">
        <f>+'当年度'!D21-'前年度'!D21</f>
        <v>0</v>
      </c>
      <c r="E21" s="55">
        <f>+'当年度'!E21-'前年度'!E21</f>
        <v>0</v>
      </c>
      <c r="F21" s="55">
        <f>+'当年度'!F21-'前年度'!F21</f>
        <v>0</v>
      </c>
      <c r="G21" s="55">
        <f>+'当年度'!G21-'前年度'!G21</f>
        <v>0</v>
      </c>
      <c r="H21" s="55">
        <f>+'当年度'!H21-'前年度'!H21</f>
        <v>0</v>
      </c>
      <c r="I21" s="55">
        <f>+'当年度'!I21-'前年度'!I21</f>
        <v>447674</v>
      </c>
      <c r="J21" s="55">
        <f>+'当年度'!J21-'前年度'!J21</f>
        <v>319925</v>
      </c>
      <c r="K21" s="55">
        <f>+'当年度'!K21-'前年度'!K21</f>
        <v>55172</v>
      </c>
      <c r="L21" s="55">
        <f>+'当年度'!L21-'前年度'!L21</f>
        <v>447674</v>
      </c>
      <c r="M21" s="55">
        <f>+'当年度'!M21-'前年度'!M21</f>
        <v>319925</v>
      </c>
      <c r="N21" s="55">
        <f>+'当年度'!N21-'前年度'!N21</f>
        <v>55172</v>
      </c>
      <c r="O21" s="8"/>
      <c r="P21" s="64">
        <f>+'当年度'!P21-'前年度'!P21</f>
        <v>118367</v>
      </c>
      <c r="Q21" s="64">
        <f>+'当年度'!Q21-'前年度'!Q21</f>
        <v>-58702</v>
      </c>
      <c r="R21" s="68">
        <f>+'当年度'!R21-'前年度'!R21</f>
        <v>5.300000000000001</v>
      </c>
      <c r="S21" s="68">
        <f>+'当年度'!S21-'前年度'!S21</f>
        <v>7.300000000000001</v>
      </c>
      <c r="T21" s="68">
        <f>+'当年度'!T21-'前年度'!T21</f>
        <v>3.200000000000003</v>
      </c>
      <c r="U21" s="68">
        <f>+'当年度'!U21-'前年度'!U21</f>
        <v>0.030000000000000027</v>
      </c>
      <c r="V21" s="55">
        <f>+'当年度'!V21-'前年度'!V21</f>
        <v>-5227</v>
      </c>
    </row>
    <row r="22" spans="2:22" ht="24" customHeight="1">
      <c r="B22" s="15" t="s">
        <v>27</v>
      </c>
      <c r="C22" s="55">
        <f>+'当年度'!C22-'前年度'!C22</f>
        <v>21566</v>
      </c>
      <c r="D22" s="55">
        <f>+'当年度'!D22-'前年度'!D22</f>
        <v>16634</v>
      </c>
      <c r="E22" s="55">
        <f>+'当年度'!E22-'前年度'!E22</f>
        <v>4921</v>
      </c>
      <c r="F22" s="55">
        <f>+'当年度'!F22-'前年度'!F22</f>
        <v>0</v>
      </c>
      <c r="G22" s="55">
        <f>+'当年度'!G22-'前年度'!G22</f>
        <v>0</v>
      </c>
      <c r="H22" s="55">
        <f>+'当年度'!H22-'前年度'!H22</f>
        <v>0</v>
      </c>
      <c r="I22" s="55">
        <f>+'当年度'!I22-'前年度'!I22</f>
        <v>40099</v>
      </c>
      <c r="J22" s="55">
        <f>+'当年度'!J22-'前年度'!J22</f>
        <v>48729</v>
      </c>
      <c r="K22" s="55">
        <f>+'当年度'!K22-'前年度'!K22</f>
        <v>-36828</v>
      </c>
      <c r="L22" s="55">
        <f>+'当年度'!L22-'前年度'!L22</f>
        <v>61665</v>
      </c>
      <c r="M22" s="55">
        <f>+'当年度'!M22-'前年度'!M22</f>
        <v>65363</v>
      </c>
      <c r="N22" s="55">
        <f>+'当年度'!N22-'前年度'!N22</f>
        <v>-31907</v>
      </c>
      <c r="O22" s="8"/>
      <c r="P22" s="64">
        <f>+'当年度'!P22-'前年度'!P22</f>
        <v>267114</v>
      </c>
      <c r="Q22" s="64">
        <f>+'当年度'!Q22-'前年度'!Q22</f>
        <v>-16546</v>
      </c>
      <c r="R22" s="68">
        <f>+'当年度'!R22-'前年度'!R22</f>
        <v>0.6999999999999997</v>
      </c>
      <c r="S22" s="68">
        <f>+'当年度'!S22-'前年度'!S22</f>
        <v>0.5</v>
      </c>
      <c r="T22" s="68">
        <f>+'当年度'!T22-'前年度'!T22</f>
        <v>0.7999999999999972</v>
      </c>
      <c r="U22" s="68">
        <f>+'当年度'!U22-'前年度'!U22</f>
        <v>0.010000000000000009</v>
      </c>
      <c r="V22" s="55">
        <f>+'当年度'!V22-'前年度'!V22</f>
        <v>241825</v>
      </c>
    </row>
    <row r="23" spans="2:22" ht="24" customHeight="1">
      <c r="B23" s="15" t="s">
        <v>28</v>
      </c>
      <c r="C23" s="55">
        <f>+'当年度'!C23-'前年度'!C23</f>
        <v>-573000</v>
      </c>
      <c r="D23" s="55">
        <f>+'当年度'!D23-'前年度'!D23</f>
        <v>0</v>
      </c>
      <c r="E23" s="55">
        <f>+'当年度'!E23-'前年度'!E23</f>
        <v>-389046</v>
      </c>
      <c r="F23" s="55">
        <f>+'当年度'!F23-'前年度'!F23</f>
        <v>0</v>
      </c>
      <c r="G23" s="55">
        <f>+'当年度'!G23-'前年度'!G23</f>
        <v>0</v>
      </c>
      <c r="H23" s="55">
        <f>+'当年度'!H23-'前年度'!H23</f>
        <v>0</v>
      </c>
      <c r="I23" s="55">
        <f>+'当年度'!I23-'前年度'!I23</f>
        <v>7390</v>
      </c>
      <c r="J23" s="55">
        <f>+'当年度'!J23-'前年度'!J23</f>
        <v>7390</v>
      </c>
      <c r="K23" s="55">
        <f>+'当年度'!K23-'前年度'!K23</f>
        <v>308</v>
      </c>
      <c r="L23" s="55">
        <f>+'当年度'!L23-'前年度'!L23</f>
        <v>-565610</v>
      </c>
      <c r="M23" s="55">
        <f>+'当年度'!M23-'前年度'!M23</f>
        <v>7390</v>
      </c>
      <c r="N23" s="55">
        <f>+'当年度'!N23-'前年度'!N23</f>
        <v>-388738</v>
      </c>
      <c r="O23" s="8"/>
      <c r="P23" s="64">
        <f>+'当年度'!P23-'前年度'!P23</f>
        <v>50014</v>
      </c>
      <c r="Q23" s="64">
        <f>+'当年度'!Q23-'前年度'!Q23</f>
        <v>-64034</v>
      </c>
      <c r="R23" s="68">
        <f>+'当年度'!R23-'前年度'!R23</f>
        <v>0.19999999999999996</v>
      </c>
      <c r="S23" s="68">
        <f>+'当年度'!S23-'前年度'!S23</f>
        <v>-20.5</v>
      </c>
      <c r="T23" s="68">
        <f>+'当年度'!T23-'前年度'!T23</f>
        <v>6.199999999999989</v>
      </c>
      <c r="U23" s="68">
        <f>+'当年度'!U23-'前年度'!U23</f>
        <v>0.06000000000000005</v>
      </c>
      <c r="V23" s="55">
        <f>+'当年度'!V23-'前年度'!V23</f>
        <v>234935</v>
      </c>
    </row>
    <row r="24" spans="2:22" ht="24" customHeight="1">
      <c r="B24" s="15" t="s">
        <v>29</v>
      </c>
      <c r="C24" s="55">
        <f>+'当年度'!C24-'前年度'!C24</f>
        <v>0</v>
      </c>
      <c r="D24" s="55">
        <f>+'当年度'!D24-'前年度'!D24</f>
        <v>0</v>
      </c>
      <c r="E24" s="55">
        <f>+'当年度'!E24-'前年度'!E24</f>
        <v>0</v>
      </c>
      <c r="F24" s="55">
        <f>+'当年度'!F24-'前年度'!F24</f>
        <v>0</v>
      </c>
      <c r="G24" s="55">
        <f>+'当年度'!G24-'前年度'!G24</f>
        <v>0</v>
      </c>
      <c r="H24" s="55">
        <f>+'当年度'!H24-'前年度'!H24</f>
        <v>0</v>
      </c>
      <c r="I24" s="55">
        <f>+'当年度'!I24-'前年度'!I24</f>
        <v>27469</v>
      </c>
      <c r="J24" s="55">
        <f>+'当年度'!J24-'前年度'!J24</f>
        <v>-40758</v>
      </c>
      <c r="K24" s="55">
        <f>+'当年度'!K24-'前年度'!K24</f>
        <v>19880</v>
      </c>
      <c r="L24" s="55">
        <f>+'当年度'!L24-'前年度'!L24</f>
        <v>27469</v>
      </c>
      <c r="M24" s="55">
        <f>+'当年度'!M24-'前年度'!M24</f>
        <v>-40758</v>
      </c>
      <c r="N24" s="55">
        <f>+'当年度'!N24-'前年度'!N24</f>
        <v>19880</v>
      </c>
      <c r="O24" s="8"/>
      <c r="P24" s="64">
        <f>+'当年度'!P24-'前年度'!P24</f>
        <v>-96336</v>
      </c>
      <c r="Q24" s="64">
        <f>+'当年度'!Q24-'前年度'!Q24</f>
        <v>0</v>
      </c>
      <c r="R24" s="68">
        <f>+'当年度'!R24-'前年度'!R24</f>
        <v>-0.6999999999999993</v>
      </c>
      <c r="S24" s="68">
        <f>+'当年度'!S24-'前年度'!S24</f>
        <v>0.8999999999999986</v>
      </c>
      <c r="T24" s="68">
        <f>+'当年度'!T24-'前年度'!T24</f>
        <v>3.5</v>
      </c>
      <c r="U24" s="68">
        <f>+'当年度'!U24-'前年度'!U24</f>
        <v>0.04000000000000001</v>
      </c>
      <c r="V24" s="55">
        <f>+'当年度'!V24-'前年度'!V24</f>
        <v>192935</v>
      </c>
    </row>
    <row r="25" spans="2:22" ht="24" customHeight="1">
      <c r="B25" s="14" t="s">
        <v>30</v>
      </c>
      <c r="C25" s="55">
        <f>+'当年度'!C25-'前年度'!C25</f>
        <v>0</v>
      </c>
      <c r="D25" s="55">
        <f>+'当年度'!D25-'前年度'!D25</f>
        <v>0</v>
      </c>
      <c r="E25" s="55">
        <f>+'当年度'!E25-'前年度'!E25</f>
        <v>0</v>
      </c>
      <c r="F25" s="55">
        <f>+'当年度'!F25-'前年度'!F25</f>
        <v>0</v>
      </c>
      <c r="G25" s="55">
        <f>+'当年度'!G25-'前年度'!G25</f>
        <v>0</v>
      </c>
      <c r="H25" s="55">
        <f>+'当年度'!H25-'前年度'!H25</f>
        <v>0</v>
      </c>
      <c r="I25" s="55">
        <f>+'当年度'!I25-'前年度'!I25</f>
        <v>-109345</v>
      </c>
      <c r="J25" s="55">
        <f>+'当年度'!J25-'前年度'!J25</f>
        <v>-113070</v>
      </c>
      <c r="K25" s="55">
        <f>+'当年度'!K25-'前年度'!K25</f>
        <v>3725</v>
      </c>
      <c r="L25" s="55">
        <f>+'当年度'!L25-'前年度'!L25</f>
        <v>-109345</v>
      </c>
      <c r="M25" s="55">
        <f>+'当年度'!M25-'前年度'!M25</f>
        <v>-113070</v>
      </c>
      <c r="N25" s="55">
        <f>+'当年度'!N25-'前年度'!N25</f>
        <v>3725</v>
      </c>
      <c r="O25" s="8"/>
      <c r="P25" s="64">
        <f>+'当年度'!P25-'前年度'!P25</f>
        <v>43455</v>
      </c>
      <c r="Q25" s="64">
        <f>+'当年度'!Q25-'前年度'!Q25</f>
        <v>-49831</v>
      </c>
      <c r="R25" s="68">
        <f>+'当年度'!R25-'前年度'!R25</f>
        <v>-2.2</v>
      </c>
      <c r="S25" s="68">
        <f>+'当年度'!S25-'前年度'!S25</f>
        <v>-2.299999999999997</v>
      </c>
      <c r="T25" s="68">
        <f>+'当年度'!T25-'前年度'!T25</f>
        <v>-9.5</v>
      </c>
      <c r="U25" s="68">
        <f>+'当年度'!U25-'前年度'!U25</f>
        <v>-0.10000000000000009</v>
      </c>
      <c r="V25" s="55">
        <f>+'当年度'!V25-'前年度'!V25</f>
        <v>-339268</v>
      </c>
    </row>
    <row r="26" spans="2:22" ht="24" customHeight="1">
      <c r="B26" s="15" t="s">
        <v>31</v>
      </c>
      <c r="C26" s="55">
        <f>+'当年度'!C26-'前年度'!C26</f>
        <v>0</v>
      </c>
      <c r="D26" s="55">
        <f>+'当年度'!D26-'前年度'!D26</f>
        <v>0</v>
      </c>
      <c r="E26" s="55">
        <f>+'当年度'!E26-'前年度'!E26</f>
        <v>0</v>
      </c>
      <c r="F26" s="55">
        <f>+'当年度'!F26-'前年度'!F26</f>
        <v>0</v>
      </c>
      <c r="G26" s="55">
        <f>+'当年度'!G26-'前年度'!G26</f>
        <v>0</v>
      </c>
      <c r="H26" s="55">
        <f>+'当年度'!H26-'前年度'!H26</f>
        <v>0</v>
      </c>
      <c r="I26" s="55">
        <f>+'当年度'!I26-'前年度'!I26</f>
        <v>110</v>
      </c>
      <c r="J26" s="55">
        <f>+'当年度'!J26-'前年度'!J26</f>
        <v>27107</v>
      </c>
      <c r="K26" s="55">
        <f>+'当年度'!K26-'前年度'!K26</f>
        <v>1356</v>
      </c>
      <c r="L26" s="55">
        <f>+'当年度'!L26-'前年度'!L26</f>
        <v>110</v>
      </c>
      <c r="M26" s="55">
        <f>+'当年度'!M26-'前年度'!M26</f>
        <v>27107</v>
      </c>
      <c r="N26" s="55">
        <f>+'当年度'!N26-'前年度'!N26</f>
        <v>1356</v>
      </c>
      <c r="O26" s="8"/>
      <c r="P26" s="64">
        <f>+'当年度'!P26-'前年度'!P26</f>
        <v>108223</v>
      </c>
      <c r="Q26" s="64">
        <f>+'当年度'!Q26-'前年度'!Q26</f>
        <v>-13331</v>
      </c>
      <c r="R26" s="68">
        <f>+'当年度'!R26-'前年度'!R26</f>
        <v>0.40000000000000036</v>
      </c>
      <c r="S26" s="68">
        <f>+'当年度'!S26-'前年度'!S26</f>
        <v>-0.1999999999999993</v>
      </c>
      <c r="T26" s="68">
        <f>+'当年度'!T26-'前年度'!T26</f>
        <v>4</v>
      </c>
      <c r="U26" s="68">
        <f>+'当年度'!U26-'前年度'!U26</f>
        <v>0.040000000000000036</v>
      </c>
      <c r="V26" s="55">
        <f>+'当年度'!V26-'前年度'!V26</f>
        <v>366521</v>
      </c>
    </row>
    <row r="27" spans="2:22" ht="24" customHeight="1">
      <c r="B27" s="14" t="s">
        <v>32</v>
      </c>
      <c r="C27" s="55">
        <f>+'当年度'!C27-'前年度'!C27</f>
        <v>0</v>
      </c>
      <c r="D27" s="55">
        <f>+'当年度'!D27-'前年度'!D27</f>
        <v>0</v>
      </c>
      <c r="E27" s="55">
        <f>+'当年度'!E27-'前年度'!E27</f>
        <v>0</v>
      </c>
      <c r="F27" s="55">
        <f>+'当年度'!F27-'前年度'!F27</f>
        <v>0</v>
      </c>
      <c r="G27" s="55">
        <f>+'当年度'!G27-'前年度'!G27</f>
        <v>0</v>
      </c>
      <c r="H27" s="55">
        <f>+'当年度'!H27-'前年度'!H27</f>
        <v>0</v>
      </c>
      <c r="I27" s="55">
        <f>+'当年度'!I27-'前年度'!I27</f>
        <v>-631471</v>
      </c>
      <c r="J27" s="55">
        <f>+'当年度'!J27-'前年度'!J27</f>
        <v>-650558</v>
      </c>
      <c r="K27" s="55">
        <f>+'当年度'!K27-'前年度'!K27</f>
        <v>842</v>
      </c>
      <c r="L27" s="55">
        <f>+'当年度'!L27-'前年度'!L27</f>
        <v>-631471</v>
      </c>
      <c r="M27" s="55">
        <f>+'当年度'!M27-'前年度'!M27</f>
        <v>-650558</v>
      </c>
      <c r="N27" s="55">
        <f>+'当年度'!N27-'前年度'!N27</f>
        <v>842</v>
      </c>
      <c r="O27" s="8"/>
      <c r="P27" s="64">
        <f>+'当年度'!P27-'前年度'!P27</f>
        <v>109365</v>
      </c>
      <c r="Q27" s="64">
        <f>+'当年度'!Q27-'前年度'!Q27</f>
        <v>-5699</v>
      </c>
      <c r="R27" s="68">
        <f>+'当年度'!R27-'前年度'!R27</f>
        <v>-13.9</v>
      </c>
      <c r="S27" s="68">
        <f>+'当年度'!S27-'前年度'!S27</f>
        <v>-13.5</v>
      </c>
      <c r="T27" s="68">
        <f>+'当年度'!T27-'前年度'!T27</f>
        <v>-16.200000000000017</v>
      </c>
      <c r="U27" s="68">
        <f>+'当年度'!U27-'前年度'!U27</f>
        <v>-0.16000000000000014</v>
      </c>
      <c r="V27" s="55">
        <f>+'当年度'!V27-'前年度'!V27</f>
        <v>108817</v>
      </c>
    </row>
    <row r="28" spans="2:22" ht="24" customHeight="1">
      <c r="B28" s="15" t="s">
        <v>33</v>
      </c>
      <c r="C28" s="55">
        <f>+'当年度'!C28-'前年度'!C28</f>
        <v>-6000</v>
      </c>
      <c r="D28" s="55">
        <f>+'当年度'!D28-'前年度'!D28</f>
        <v>-6849</v>
      </c>
      <c r="E28" s="55">
        <f>+'当年度'!E28-'前年度'!E28</f>
        <v>-638</v>
      </c>
      <c r="F28" s="55">
        <f>+'当年度'!F28-'前年度'!F28</f>
        <v>0</v>
      </c>
      <c r="G28" s="55">
        <f>+'当年度'!G28-'前年度'!G28</f>
        <v>0</v>
      </c>
      <c r="H28" s="55">
        <f>+'当年度'!H28-'前年度'!H28</f>
        <v>0</v>
      </c>
      <c r="I28" s="55">
        <f>+'当年度'!I28-'前年度'!I28</f>
        <v>0</v>
      </c>
      <c r="J28" s="55">
        <f>+'当年度'!J28-'前年度'!J28</f>
        <v>0</v>
      </c>
      <c r="K28" s="55">
        <f>+'当年度'!K28-'前年度'!K28</f>
        <v>0</v>
      </c>
      <c r="L28" s="55">
        <f>+'当年度'!L28-'前年度'!L28</f>
        <v>-6000</v>
      </c>
      <c r="M28" s="55">
        <f>+'当年度'!M28-'前年度'!M28</f>
        <v>-6849</v>
      </c>
      <c r="N28" s="55">
        <f>+'当年度'!N28-'前年度'!N28</f>
        <v>-638</v>
      </c>
      <c r="O28" s="8"/>
      <c r="P28" s="64">
        <f>+'当年度'!P28-'前年度'!P28</f>
        <v>87410</v>
      </c>
      <c r="Q28" s="64">
        <f>+'当年度'!Q28-'前年度'!Q28</f>
        <v>-24778</v>
      </c>
      <c r="R28" s="68">
        <f>+'当年度'!R28-'前年度'!R28</f>
        <v>-0.2</v>
      </c>
      <c r="S28" s="68">
        <f>+'当年度'!S28-'前年度'!S28</f>
        <v>-0.19999999999999973</v>
      </c>
      <c r="T28" s="68">
        <f>+'当年度'!T28-'前年度'!T28</f>
        <v>-2.200000000000003</v>
      </c>
      <c r="U28" s="68">
        <f>+'当年度'!U28-'前年度'!U28</f>
        <v>-0.020000000000000018</v>
      </c>
      <c r="V28" s="55">
        <f>+'当年度'!V28-'前年度'!V28</f>
        <v>34610</v>
      </c>
    </row>
    <row r="29" spans="2:22" ht="24" customHeight="1">
      <c r="B29" s="15" t="s">
        <v>34</v>
      </c>
      <c r="C29" s="55">
        <f>+'当年度'!C29-'前年度'!C29</f>
        <v>0</v>
      </c>
      <c r="D29" s="55">
        <f>+'当年度'!D29-'前年度'!D29</f>
        <v>0</v>
      </c>
      <c r="E29" s="55">
        <f>+'当年度'!E29-'前年度'!E29</f>
        <v>0</v>
      </c>
      <c r="F29" s="55">
        <f>+'当年度'!F29-'前年度'!F29</f>
        <v>0</v>
      </c>
      <c r="G29" s="55">
        <f>+'当年度'!G29-'前年度'!G29</f>
        <v>0</v>
      </c>
      <c r="H29" s="55">
        <f>+'当年度'!H29-'前年度'!H29</f>
        <v>0</v>
      </c>
      <c r="I29" s="55">
        <f>+'当年度'!I29-'前年度'!I29</f>
        <v>171700</v>
      </c>
      <c r="J29" s="55">
        <f>+'当年度'!J29-'前年度'!J29</f>
        <v>114777</v>
      </c>
      <c r="K29" s="55">
        <f>+'当年度'!K29-'前年度'!K29</f>
        <v>27843</v>
      </c>
      <c r="L29" s="55">
        <f>+'当年度'!L29-'前年度'!L29</f>
        <v>171700</v>
      </c>
      <c r="M29" s="55">
        <f>+'当年度'!M29-'前年度'!M29</f>
        <v>114777</v>
      </c>
      <c r="N29" s="55">
        <f>+'当年度'!N29-'前年度'!N29</f>
        <v>27843</v>
      </c>
      <c r="O29" s="8"/>
      <c r="P29" s="64">
        <f>+'当年度'!P29-'前年度'!P29</f>
        <v>102673</v>
      </c>
      <c r="Q29" s="64">
        <f>+'当年度'!Q29-'前年度'!Q29</f>
        <v>78</v>
      </c>
      <c r="R29" s="68">
        <f>+'当年度'!R29-'前年度'!R29</f>
        <v>4.5</v>
      </c>
      <c r="S29" s="68">
        <f>+'当年度'!S29-'前年度'!S29</f>
        <v>6.7</v>
      </c>
      <c r="T29" s="68">
        <f>+'当年度'!T29-'前年度'!T29</f>
        <v>-4.599999999999994</v>
      </c>
      <c r="U29" s="68">
        <f>+'当年度'!U29-'前年度'!U29</f>
        <v>-0.04999999999999982</v>
      </c>
      <c r="V29" s="55">
        <f>+'当年度'!V29-'前年度'!V29</f>
        <v>-89926</v>
      </c>
    </row>
    <row r="30" spans="2:22" ht="24" customHeight="1">
      <c r="B30" s="15" t="s">
        <v>51</v>
      </c>
      <c r="C30" s="55">
        <f>+'当年度'!C30-'前年度'!C30</f>
        <v>0</v>
      </c>
      <c r="D30" s="55">
        <f>+'当年度'!D30-'前年度'!D30</f>
        <v>0</v>
      </c>
      <c r="E30" s="55">
        <f>+'当年度'!E30-'前年度'!E30</f>
        <v>0</v>
      </c>
      <c r="F30" s="55">
        <f>+'当年度'!F30-'前年度'!F30</f>
        <v>0</v>
      </c>
      <c r="G30" s="55">
        <f>+'当年度'!G30-'前年度'!G30</f>
        <v>0</v>
      </c>
      <c r="H30" s="55">
        <f>+'当年度'!H30-'前年度'!H30</f>
        <v>0</v>
      </c>
      <c r="I30" s="55">
        <f>+'当年度'!I30-'前年度'!I30</f>
        <v>0</v>
      </c>
      <c r="J30" s="55">
        <f>+'当年度'!J30-'前年度'!J30</f>
        <v>-35038</v>
      </c>
      <c r="K30" s="55">
        <f>+'当年度'!K30-'前年度'!K30</f>
        <v>-3722</v>
      </c>
      <c r="L30" s="55">
        <f>+'当年度'!L30-'前年度'!L30</f>
        <v>0</v>
      </c>
      <c r="M30" s="55">
        <f>+'当年度'!M30-'前年度'!M30</f>
        <v>-35038</v>
      </c>
      <c r="N30" s="55">
        <f>+'当年度'!N30-'前年度'!N30</f>
        <v>-3722</v>
      </c>
      <c r="O30" s="8"/>
      <c r="P30" s="64">
        <f>+'当年度'!P30-'前年度'!P30</f>
        <v>5336</v>
      </c>
      <c r="Q30" s="64">
        <f>+'当年度'!Q30-'前年度'!Q30</f>
        <v>-13171</v>
      </c>
      <c r="R30" s="68">
        <f>+'当年度'!R30-'前年度'!R30</f>
        <v>-0.7</v>
      </c>
      <c r="S30" s="68">
        <f>+'当年度'!S30-'前年度'!S30</f>
        <v>0</v>
      </c>
      <c r="T30" s="68">
        <f>+'当年度'!T30-'前年度'!T30</f>
        <v>3.0999999999999943</v>
      </c>
      <c r="U30" s="68">
        <f>+'当年度'!U30-'前年度'!U30</f>
        <v>0.029999999999999805</v>
      </c>
      <c r="V30" s="55">
        <f>+'当年度'!V30-'前年度'!V30</f>
        <v>195462</v>
      </c>
    </row>
    <row r="31" spans="2:22" ht="24" customHeight="1">
      <c r="B31" s="14" t="s">
        <v>52</v>
      </c>
      <c r="C31" s="55">
        <f>+'当年度'!C31-'前年度'!C31</f>
        <v>291605</v>
      </c>
      <c r="D31" s="55">
        <f>+'当年度'!D31-'前年度'!D31</f>
        <v>235805</v>
      </c>
      <c r="E31" s="55">
        <f>+'当年度'!E31-'前年度'!E31</f>
        <v>-22954</v>
      </c>
      <c r="F31" s="55">
        <f>+'当年度'!F31-'前年度'!F31</f>
        <v>0</v>
      </c>
      <c r="G31" s="55">
        <f>+'当年度'!G31-'前年度'!G31</f>
        <v>0</v>
      </c>
      <c r="H31" s="55">
        <f>+'当年度'!H31-'前年度'!H31</f>
        <v>0</v>
      </c>
      <c r="I31" s="55">
        <f>+'当年度'!I31-'前年度'!I31</f>
        <v>14444</v>
      </c>
      <c r="J31" s="55">
        <f>+'当年度'!J31-'前年度'!J31</f>
        <v>-44110</v>
      </c>
      <c r="K31" s="55">
        <f>+'当年度'!K31-'前年度'!K31</f>
        <v>781</v>
      </c>
      <c r="L31" s="55">
        <f>+'当年度'!L31-'前年度'!L31</f>
        <v>306049</v>
      </c>
      <c r="M31" s="55">
        <f>+'当年度'!M31-'前年度'!M31</f>
        <v>191695</v>
      </c>
      <c r="N31" s="55">
        <f>+'当年度'!N31-'前年度'!N31</f>
        <v>-22173</v>
      </c>
      <c r="O31" s="8"/>
      <c r="P31" s="64">
        <f>+'当年度'!P31-'前年度'!P31</f>
        <v>124931</v>
      </c>
      <c r="Q31" s="64">
        <f>+'当年度'!Q31-'前年度'!Q31</f>
        <v>-13140</v>
      </c>
      <c r="R31" s="68">
        <f>+'当年度'!R31-'前年度'!R31</f>
        <v>2.9000000000000004</v>
      </c>
      <c r="S31" s="68">
        <f>+'当年度'!S31-'前年度'!S31</f>
        <v>4.600000000000001</v>
      </c>
      <c r="T31" s="68">
        <f>+'当年度'!T31-'前年度'!T31</f>
        <v>-3.299999999999983</v>
      </c>
      <c r="U31" s="68">
        <f>+'当年度'!U31-'前年度'!U31</f>
        <v>-0.040000000000000036</v>
      </c>
      <c r="V31" s="55">
        <f>+'当年度'!V31-'前年度'!V31</f>
        <v>-145490</v>
      </c>
    </row>
    <row r="32" spans="2:22" ht="24" customHeight="1">
      <c r="B32" s="14" t="s">
        <v>53</v>
      </c>
      <c r="C32" s="55">
        <f>+'当年度'!C32-'前年度'!C32</f>
        <v>0</v>
      </c>
      <c r="D32" s="55">
        <f>+'当年度'!D32-'前年度'!D32</f>
        <v>0</v>
      </c>
      <c r="E32" s="55">
        <f>+'当年度'!E32-'前年度'!E32</f>
        <v>0</v>
      </c>
      <c r="F32" s="55">
        <f>+'当年度'!F32-'前年度'!F32</f>
        <v>0</v>
      </c>
      <c r="G32" s="55">
        <f>+'当年度'!G32-'前年度'!G32</f>
        <v>0</v>
      </c>
      <c r="H32" s="55">
        <f>+'当年度'!H32-'前年度'!H32</f>
        <v>0</v>
      </c>
      <c r="I32" s="55">
        <f>+'当年度'!I32-'前年度'!I32</f>
        <v>9741</v>
      </c>
      <c r="J32" s="55">
        <f>+'当年度'!J32-'前年度'!J32</f>
        <v>14625</v>
      </c>
      <c r="K32" s="55">
        <f>+'当年度'!K32-'前年度'!K32</f>
        <v>-540</v>
      </c>
      <c r="L32" s="55">
        <f>+'当年度'!L32-'前年度'!L32</f>
        <v>9741</v>
      </c>
      <c r="M32" s="55">
        <f>+'当年度'!M32-'前年度'!M32</f>
        <v>14625</v>
      </c>
      <c r="N32" s="55">
        <f>+'当年度'!N32-'前年度'!N32</f>
        <v>-540</v>
      </c>
      <c r="O32" s="8"/>
      <c r="P32" s="64">
        <f>+'当年度'!P32-'前年度'!P32</f>
        <v>166567</v>
      </c>
      <c r="Q32" s="64">
        <f>+'当年度'!Q32-'前年度'!Q32</f>
        <v>-10559</v>
      </c>
      <c r="R32" s="68">
        <f>+'当年度'!R32-'前年度'!R32</f>
        <v>0.30000000000000004</v>
      </c>
      <c r="S32" s="68">
        <f>+'当年度'!S32-'前年度'!S32</f>
        <v>0.2</v>
      </c>
      <c r="T32" s="68">
        <f>+'当年度'!T32-'前年度'!T32</f>
        <v>-9.200000000000017</v>
      </c>
      <c r="U32" s="68">
        <f>+'当年度'!U32-'前年度'!U32</f>
        <v>-0.08999999999999986</v>
      </c>
      <c r="V32" s="55">
        <f>+'当年度'!V32-'前年度'!V32</f>
        <v>-254885</v>
      </c>
    </row>
    <row r="33" spans="2:22" ht="24" customHeight="1">
      <c r="B33" s="15" t="s">
        <v>35</v>
      </c>
      <c r="C33" s="55">
        <f>+'当年度'!C33-'前年度'!C33</f>
        <v>0</v>
      </c>
      <c r="D33" s="55">
        <f>+'当年度'!D33-'前年度'!D33</f>
        <v>0</v>
      </c>
      <c r="E33" s="55">
        <f>+'当年度'!E33-'前年度'!E33</f>
        <v>0</v>
      </c>
      <c r="F33" s="55">
        <f>+'当年度'!F33-'前年度'!F33</f>
        <v>0</v>
      </c>
      <c r="G33" s="55">
        <f>+'当年度'!G33-'前年度'!G33</f>
        <v>0</v>
      </c>
      <c r="H33" s="55">
        <f>+'当年度'!H33-'前年度'!H33</f>
        <v>0</v>
      </c>
      <c r="I33" s="55">
        <f>+'当年度'!I33-'前年度'!I33</f>
        <v>-304751</v>
      </c>
      <c r="J33" s="55">
        <f>+'当年度'!J33-'前年度'!J33</f>
        <v>-304751</v>
      </c>
      <c r="K33" s="55">
        <f>+'当年度'!K33-'前年度'!K33</f>
        <v>0</v>
      </c>
      <c r="L33" s="55">
        <f>+'当年度'!L33-'前年度'!L33</f>
        <v>-304751</v>
      </c>
      <c r="M33" s="55">
        <f>+'当年度'!M33-'前年度'!M33</f>
        <v>-304751</v>
      </c>
      <c r="N33" s="55">
        <f>+'当年度'!N33-'前年度'!N33</f>
        <v>0</v>
      </c>
      <c r="O33" s="8"/>
      <c r="P33" s="64">
        <f>+'当年度'!P33-'前年度'!P33</f>
        <v>86191</v>
      </c>
      <c r="Q33" s="64">
        <f>+'当年度'!Q33-'前年度'!Q33</f>
        <v>1913</v>
      </c>
      <c r="R33" s="68">
        <f>+'当年度'!R33-'前年度'!R33</f>
        <v>-9.7</v>
      </c>
      <c r="S33" s="68">
        <f>+'当年度'!S33-'前年度'!S33</f>
        <v>-9.7</v>
      </c>
      <c r="T33" s="68">
        <f>+'当年度'!T33-'前年度'!T33</f>
        <v>-4.799999999999983</v>
      </c>
      <c r="U33" s="68">
        <f>+'当年度'!U33-'前年度'!U33</f>
        <v>-0.050000000000000044</v>
      </c>
      <c r="V33" s="55">
        <f>+'当年度'!V33-'前年度'!V33</f>
        <v>273264</v>
      </c>
    </row>
    <row r="34" spans="2:22" ht="24" customHeight="1">
      <c r="B34" s="14" t="s">
        <v>36</v>
      </c>
      <c r="C34" s="55">
        <f>+'当年度'!C34-'前年度'!C34</f>
        <v>0</v>
      </c>
      <c r="D34" s="55">
        <f>+'当年度'!D34-'前年度'!D34</f>
        <v>0</v>
      </c>
      <c r="E34" s="55">
        <f>+'当年度'!E34-'前年度'!E34</f>
        <v>0</v>
      </c>
      <c r="F34" s="55">
        <f>+'当年度'!F34-'前年度'!F34</f>
        <v>0</v>
      </c>
      <c r="G34" s="55">
        <f>+'当年度'!G34-'前年度'!G34</f>
        <v>0</v>
      </c>
      <c r="H34" s="55">
        <f>+'当年度'!H34-'前年度'!H34</f>
        <v>0</v>
      </c>
      <c r="I34" s="55">
        <f>+'当年度'!I34-'前年度'!I34</f>
        <v>1</v>
      </c>
      <c r="J34" s="55">
        <f>+'当年度'!J34-'前年度'!J34</f>
        <v>1</v>
      </c>
      <c r="K34" s="55">
        <f>+'当年度'!K34-'前年度'!K34</f>
        <v>1</v>
      </c>
      <c r="L34" s="55">
        <f>+'当年度'!L34-'前年度'!L34</f>
        <v>1</v>
      </c>
      <c r="M34" s="55">
        <f>+'当年度'!M34-'前年度'!M34</f>
        <v>1</v>
      </c>
      <c r="N34" s="55">
        <f>+'当年度'!N34-'前年度'!N34</f>
        <v>1</v>
      </c>
      <c r="O34" s="8"/>
      <c r="P34" s="64">
        <f>+'当年度'!P34-'前年度'!P34</f>
        <v>188629</v>
      </c>
      <c r="Q34" s="64">
        <f>+'当年度'!Q34-'前年度'!Q34</f>
        <v>-3693</v>
      </c>
      <c r="R34" s="68">
        <f>+'当年度'!R34-'前年度'!R34</f>
        <v>0</v>
      </c>
      <c r="S34" s="68">
        <f>+'当年度'!S34-'前年度'!S34</f>
        <v>0</v>
      </c>
      <c r="T34" s="68">
        <f>+'当年度'!T34-'前年度'!T34</f>
        <v>-11.900000000000006</v>
      </c>
      <c r="U34" s="68">
        <f>+'当年度'!U34-'前年度'!U34</f>
        <v>-0.1100000000000001</v>
      </c>
      <c r="V34" s="55">
        <f>+'当年度'!V34-'前年度'!V34</f>
        <v>-100242</v>
      </c>
    </row>
    <row r="35" spans="2:22" ht="27.75" customHeight="1">
      <c r="B35" s="17" t="s">
        <v>37</v>
      </c>
      <c r="C35" s="61">
        <f>+'当年度'!C35-'前年度'!C35</f>
        <v>7286406</v>
      </c>
      <c r="D35" s="61">
        <f>+'当年度'!D35-'前年度'!D35</f>
        <v>2091475</v>
      </c>
      <c r="E35" s="61">
        <f>+'当年度'!E35-'前年度'!E35</f>
        <v>3019861</v>
      </c>
      <c r="F35" s="61">
        <f>+'当年度'!F35-'前年度'!F35</f>
        <v>4536787</v>
      </c>
      <c r="G35" s="61">
        <f>+'当年度'!G35-'前年度'!G35</f>
        <v>-1402477</v>
      </c>
      <c r="H35" s="61">
        <f>+'当年度'!H35-'前年度'!H35</f>
        <v>-1618376</v>
      </c>
      <c r="I35" s="61">
        <f>+'当年度'!I35-'前年度'!I35</f>
        <v>9425409</v>
      </c>
      <c r="J35" s="61">
        <f>+'当年度'!J35-'前年度'!J35</f>
        <v>11071368</v>
      </c>
      <c r="K35" s="61">
        <f>+'当年度'!K35-'前年度'!K35</f>
        <v>-3489319</v>
      </c>
      <c r="L35" s="61">
        <f>+'当年度'!L35-'前年度'!L35</f>
        <v>21248602</v>
      </c>
      <c r="M35" s="61">
        <f>+'当年度'!M35-'前年度'!M35</f>
        <v>11760366</v>
      </c>
      <c r="N35" s="61">
        <f>+'当年度'!N35-'前年度'!N35</f>
        <v>-2087834</v>
      </c>
      <c r="O35" s="8"/>
      <c r="P35" s="61">
        <f>+'当年度'!P35-'前年度'!P35</f>
        <v>1600744</v>
      </c>
      <c r="Q35" s="61">
        <f>+'当年度'!Q35-'前年度'!Q35</f>
        <v>-4052927</v>
      </c>
      <c r="R35" s="73">
        <f>+'当年度'!R35-'前年度'!R35</f>
        <v>2.8999999999999986</v>
      </c>
      <c r="S35" s="73">
        <f>+'当年度'!S35-'前年度'!S35</f>
        <v>5.199999999999989</v>
      </c>
      <c r="T35" s="73">
        <f>+'当年度'!T35-'前年度'!T35</f>
        <v>3.9000000000000057</v>
      </c>
      <c r="U35" s="73">
        <f>+'当年度'!U35-'前年度'!U35</f>
        <v>0.039999999999999813</v>
      </c>
      <c r="V35" s="61">
        <f>+'当年度'!V35-'前年度'!V35</f>
        <v>6376177</v>
      </c>
    </row>
    <row r="36" spans="2:22" ht="27.75" customHeight="1">
      <c r="B36" s="17" t="s">
        <v>64</v>
      </c>
      <c r="C36" s="61">
        <f>+'当年度'!C36-'前年度'!C36</f>
        <v>-265829</v>
      </c>
      <c r="D36" s="61">
        <f>+'当年度'!D36-'前年度'!D36</f>
        <v>245590</v>
      </c>
      <c r="E36" s="61">
        <f>+'当年度'!E36-'前年度'!E36</f>
        <v>-407717</v>
      </c>
      <c r="F36" s="61">
        <f>+'当年度'!F36-'前年度'!F36</f>
        <v>0</v>
      </c>
      <c r="G36" s="61">
        <f>+'当年度'!G36-'前年度'!G36</f>
        <v>0</v>
      </c>
      <c r="H36" s="61">
        <f>+'当年度'!H36-'前年度'!H36</f>
        <v>0</v>
      </c>
      <c r="I36" s="61">
        <f>+'当年度'!I36-'前年度'!I36</f>
        <v>-633990</v>
      </c>
      <c r="J36" s="61">
        <f>+'当年度'!J36-'前年度'!J36</f>
        <v>-666279</v>
      </c>
      <c r="K36" s="61">
        <f>+'当年度'!K36-'前年度'!K36</f>
        <v>-23619</v>
      </c>
      <c r="L36" s="61">
        <f>+'当年度'!L36-'前年度'!L36</f>
        <v>-899819</v>
      </c>
      <c r="M36" s="61">
        <f>+'当年度'!M36-'前年度'!M36</f>
        <v>-420689</v>
      </c>
      <c r="N36" s="61">
        <f>+'当年度'!N36-'前年度'!N36</f>
        <v>-431336</v>
      </c>
      <c r="O36" s="8"/>
      <c r="P36" s="61">
        <f>+'当年度'!P36-'前年度'!P36</f>
        <v>1455499</v>
      </c>
      <c r="Q36" s="61">
        <f>+'当年度'!Q36-'前年度'!Q36</f>
        <v>-279520</v>
      </c>
      <c r="R36" s="73">
        <f>+'当年度'!R36-'前年度'!R36</f>
        <v>-0.7000000000000002</v>
      </c>
      <c r="S36" s="73">
        <f>+'当年度'!S36-'前年度'!S36</f>
        <v>-1.5</v>
      </c>
      <c r="T36" s="73">
        <f>+'当年度'!T36-'前年度'!T36</f>
        <v>-2.3000000000000114</v>
      </c>
      <c r="U36" s="73">
        <f>+'当年度'!U36-'前年度'!U36</f>
        <v>-0.020000000000000018</v>
      </c>
      <c r="V36" s="61">
        <f>+'当年度'!V36-'前年度'!V36</f>
        <v>963852</v>
      </c>
    </row>
    <row r="37" spans="2:22" ht="27.75" customHeight="1">
      <c r="B37" s="17" t="s">
        <v>39</v>
      </c>
      <c r="C37" s="61">
        <f>+'当年度'!C37-'前年度'!C37</f>
        <v>7020577</v>
      </c>
      <c r="D37" s="61">
        <f>+'当年度'!D37-'前年度'!D37</f>
        <v>2337065</v>
      </c>
      <c r="E37" s="61">
        <f>+'当年度'!E37-'前年度'!E37</f>
        <v>2612144</v>
      </c>
      <c r="F37" s="61">
        <f>+'当年度'!F37-'前年度'!F37</f>
        <v>4536787</v>
      </c>
      <c r="G37" s="61">
        <f>+'当年度'!G37-'前年度'!G37</f>
        <v>-1402477</v>
      </c>
      <c r="H37" s="61">
        <f>+'当年度'!H37-'前年度'!H37</f>
        <v>-1618376</v>
      </c>
      <c r="I37" s="61">
        <f>+'当年度'!I37-'前年度'!I37</f>
        <v>8791419</v>
      </c>
      <c r="J37" s="61">
        <f>+'当年度'!J37-'前年度'!J37</f>
        <v>10405089</v>
      </c>
      <c r="K37" s="61">
        <f>+'当年度'!K37-'前年度'!K37</f>
        <v>-3512938</v>
      </c>
      <c r="L37" s="61">
        <f>+'当年度'!L37-'前年度'!L37</f>
        <v>20348783</v>
      </c>
      <c r="M37" s="61">
        <f>+'当年度'!M37-'前年度'!M37</f>
        <v>11339677</v>
      </c>
      <c r="N37" s="61">
        <f>+'当年度'!N37-'前年度'!N37</f>
        <v>-2519170</v>
      </c>
      <c r="O37" s="8"/>
      <c r="P37" s="61">
        <f>+'当年度'!P37-'前年度'!P37</f>
        <v>3056243</v>
      </c>
      <c r="Q37" s="61">
        <f>+'当年度'!Q37-'前年度'!Q37</f>
        <v>-4332447</v>
      </c>
      <c r="R37" s="73">
        <f>+'当年度'!R37-'前年度'!R37</f>
        <v>2.299999999999997</v>
      </c>
      <c r="S37" s="73">
        <f>+'当年度'!S37-'前年度'!S37</f>
        <v>4</v>
      </c>
      <c r="T37" s="73">
        <f>+'当年度'!T37-'前年度'!T37</f>
        <v>3</v>
      </c>
      <c r="U37" s="73">
        <f>+'当年度'!U37-'前年度'!U37</f>
        <v>0.020000000000000018</v>
      </c>
      <c r="V37" s="61">
        <f>+'当年度'!V37-'前年度'!V37</f>
        <v>7340029</v>
      </c>
    </row>
    <row r="38" spans="18:21" ht="22.5" customHeight="1">
      <c r="R38" s="4" t="s">
        <v>45</v>
      </c>
      <c r="S38" s="4"/>
      <c r="T38" s="4"/>
      <c r="U38" s="4"/>
    </row>
    <row r="39" spans="17:21" ht="22.5" customHeight="1">
      <c r="Q39" t="s">
        <v>42</v>
      </c>
      <c r="R39" s="4"/>
      <c r="S39" s="4"/>
      <c r="T39" s="5" t="s">
        <v>47</v>
      </c>
      <c r="U39" s="4"/>
    </row>
    <row r="40" spans="17:21" ht="21.75" customHeight="1">
      <c r="Q40" s="7" t="s">
        <v>37</v>
      </c>
      <c r="R40" s="76">
        <f>+'当年度'!R40-'前年度'!R40</f>
        <v>3.400000000000002</v>
      </c>
      <c r="S40" s="76">
        <f>+'当年度'!S40-'前年度'!S40</f>
        <v>3.1000000000000085</v>
      </c>
      <c r="T40" s="76">
        <f>+'当年度'!T40-'前年度'!T40</f>
        <v>3.5999999999999943</v>
      </c>
      <c r="U40" s="76">
        <f>+'当年度'!U40-'前年度'!U40</f>
        <v>0.030000000000000027</v>
      </c>
    </row>
    <row r="41" spans="17:21" ht="21.75" customHeight="1">
      <c r="Q41" s="7" t="s">
        <v>38</v>
      </c>
      <c r="R41" s="76">
        <f>+'当年度'!R41-'前年度'!R41</f>
        <v>-1</v>
      </c>
      <c r="S41" s="76">
        <f>+'当年度'!S41-'前年度'!S41</f>
        <v>-2.8000000000000007</v>
      </c>
      <c r="T41" s="76">
        <f>+'当年度'!T41-'前年度'!T41</f>
        <v>-2.1999999999999886</v>
      </c>
      <c r="U41" s="76">
        <f>+'当年度'!U41-'前年度'!U41</f>
        <v>-0.030000000000000027</v>
      </c>
    </row>
    <row r="42" spans="17:21" ht="21.75" customHeight="1">
      <c r="Q42" s="7" t="s">
        <v>39</v>
      </c>
      <c r="R42" s="76">
        <f>+'当年度'!R42-'前年度'!R42</f>
        <v>1.1999999999999993</v>
      </c>
      <c r="S42" s="76">
        <f>+'当年度'!S42-'前年度'!S42</f>
        <v>0</v>
      </c>
      <c r="T42" s="76">
        <f>+'当年度'!T42-'前年度'!T42</f>
        <v>0.6999999999999886</v>
      </c>
      <c r="U42" s="76">
        <f>+'当年度'!U42-'前年度'!U42</f>
        <v>0</v>
      </c>
    </row>
    <row r="43" ht="22.5" customHeight="1">
      <c r="R43" t="s">
        <v>46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1:15" ht="17.25">
      <c r="A1" s="18"/>
      <c r="B1" s="84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</row>
    <row r="3" spans="1:15" ht="21" customHeight="1">
      <c r="A3" s="19"/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1"/>
    </row>
    <row r="4" spans="1:15" ht="21" customHeight="1">
      <c r="A4" s="19"/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1"/>
    </row>
    <row r="5" spans="1:15" ht="21" customHeight="1">
      <c r="A5" s="19"/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1"/>
    </row>
    <row r="6" spans="1:22" ht="24" customHeight="1">
      <c r="A6" s="19"/>
      <c r="B6" s="13" t="s">
        <v>14</v>
      </c>
      <c r="C6" s="77">
        <f>IF(AND('当年度'!C6=0,'前年度'!C6=0),"",IF('前年度'!C6=0,"皆増 ",IF('当年度'!C6=0,"皆減 ",ROUND('増減額'!C6/'前年度'!C6*100,1))))</f>
        <v>-76.9</v>
      </c>
      <c r="D6" s="78">
        <f>IF(AND('当年度'!D6=0,'前年度'!D6=0),"",IF('前年度'!D6=0,"皆増 ",IF('当年度'!D6=0,"皆減 ",ROUND('増減額'!D6/'前年度'!D6*100,1))))</f>
      </c>
      <c r="E6" s="78" t="str">
        <f>IF(AND('当年度'!E6=0,'前年度'!E6=0),"",IF('前年度'!E6=0,"皆増 ",IF('当年度'!E6=0,"皆減 ",ROUND('増減額'!E6/'前年度'!E6*100,1))))</f>
        <v>皆減 </v>
      </c>
      <c r="F6" s="78">
        <f>IF(AND('当年度'!F6=0,'前年度'!F6=0),"",IF('前年度'!F6=0,"皆増 ",IF('当年度'!F6=0,"皆減 ",ROUND('増減額'!F6/'前年度'!F6*100,1))))</f>
        <v>29.8</v>
      </c>
      <c r="G6" s="78">
        <f>IF(AND('当年度'!G6=0,'前年度'!G6=0),"",IF('前年度'!G6=0,"皆増 ",IF('当年度'!G6=0,"皆減 ",ROUND('増減額'!G6/'前年度'!G6*100,1))))</f>
      </c>
      <c r="H6" s="78">
        <f>IF(AND('当年度'!H6=0,'前年度'!H6=0),"",IF('前年度'!H6=0,"皆増 ",IF('当年度'!H6=0,"皆減 ",ROUND('増減額'!H6/'前年度'!H6*100,1))))</f>
      </c>
      <c r="I6" s="78">
        <f>IF(AND('当年度'!I6=0,'前年度'!I6=0),"",IF('前年度'!I6=0,"皆増 ",IF('当年度'!I6=0,"皆減 ",ROUND('増減額'!I6/'前年度'!I6*100,1))))</f>
        <v>31.7</v>
      </c>
      <c r="J6" s="78">
        <f>IF(AND('当年度'!J6=0,'前年度'!J6=0),"",IF('前年度'!J6=0,"皆増 ",IF('当年度'!J6=0,"皆減 ",ROUND('増減額'!J6/'前年度'!J6*100,1))))</f>
        <v>34.6</v>
      </c>
      <c r="K6" s="78">
        <f>IF(AND('当年度'!K6=0,'前年度'!K6=0),"",IF('前年度'!K6=0,"皆増 ",IF('当年度'!K6=0,"皆減 ",ROUND('増減額'!K6/'前年度'!K6*100,1))))</f>
        <v>3</v>
      </c>
      <c r="L6" s="78">
        <f>IF(AND('当年度'!L6=0,'前年度'!L6=0),"",IF('前年度'!L6=0,"皆増 ",IF('当年度'!L6=0,"皆減 ",ROUND('増減額'!L6/'前年度'!L6*100,1))))</f>
        <v>21.9</v>
      </c>
      <c r="M6" s="78">
        <f>IF(AND('当年度'!M6=0,'前年度'!M6=0),"",IF('前年度'!M6=0,"皆増 ",IF('当年度'!M6=0,"皆減 ",ROUND('増減額'!M6/'前年度'!M6*100,1))))</f>
        <v>34.6</v>
      </c>
      <c r="N6" s="78">
        <f>IF(AND('当年度'!N6=0,'前年度'!N6=0),"",IF('前年度'!N6=0,"皆増 ",IF('当年度'!N6=0,"皆減 ",ROUND('増減額'!N6/'前年度'!N6*100,1))))</f>
        <v>-61.7</v>
      </c>
      <c r="O6" s="19"/>
      <c r="P6" s="8"/>
      <c r="Q6" s="8"/>
      <c r="R6" s="8"/>
      <c r="S6" s="8"/>
      <c r="T6" s="8"/>
      <c r="U6" s="8"/>
      <c r="V6" s="8"/>
    </row>
    <row r="7" spans="1:22" ht="24" customHeight="1">
      <c r="A7" s="19"/>
      <c r="B7" s="14" t="s">
        <v>15</v>
      </c>
      <c r="C7" s="77">
        <f>IF(AND('当年度'!C7=0,'前年度'!C7=0),"",IF('前年度'!C7=0,"皆増 ",IF('当年度'!C7=0,"皆減 ",ROUND('増減額'!C7/'前年度'!C7*100,1))))</f>
        <v>83.9</v>
      </c>
      <c r="D7" s="78">
        <f>IF(AND('当年度'!D7=0,'前年度'!D7=0),"",IF('前年度'!D7=0,"皆増 ",IF('当年度'!D7=0,"皆減 ",ROUND('増減額'!D7/'前年度'!D7*100,1))))</f>
        <v>75.8</v>
      </c>
      <c r="E7" s="78">
        <f>IF(AND('当年度'!E7=0,'前年度'!E7=0),"",IF('前年度'!E7=0,"皆増 ",IF('当年度'!E7=0,"皆減 ",ROUND('増減額'!E7/'前年度'!E7*100,1))))</f>
        <v>837.9</v>
      </c>
      <c r="F7" s="78">
        <f>IF(AND('当年度'!F7=0,'前年度'!F7=0),"",IF('前年度'!F7=0,"皆増 ",IF('当年度'!F7=0,"皆減 ",ROUND('増減額'!F7/'前年度'!F7*100,1))))</f>
        <v>0.7</v>
      </c>
      <c r="G7" s="78">
        <f>IF(AND('当年度'!G7=0,'前年度'!G7=0),"",IF('前年度'!G7=0,"皆増 ",IF('当年度'!G7=0,"皆減 ",ROUND('増減額'!G7/'前年度'!G7*100,1))))</f>
        <v>-28.5</v>
      </c>
      <c r="H7" s="78">
        <f>IF(AND('当年度'!H7=0,'前年度'!H7=0),"",IF('前年度'!H7=0,"皆増 ",IF('当年度'!H7=0,"皆減 ",ROUND('増減額'!H7/'前年度'!H7*100,1))))</f>
        <v>-1.7</v>
      </c>
      <c r="I7" s="78">
        <f>IF(AND('当年度'!I7=0,'前年度'!I7=0),"",IF('前年度'!I7=0,"皆増 ",IF('当年度'!I7=0,"皆減 ",ROUND('増減額'!I7/'前年度'!I7*100,1))))</f>
        <v>-39.1</v>
      </c>
      <c r="J7" s="78">
        <f>IF(AND('当年度'!J7=0,'前年度'!J7=0),"",IF('前年度'!J7=0,"皆増 ",IF('当年度'!J7=0,"皆減 ",ROUND('増減額'!J7/'前年度'!J7*100,1))))</f>
        <v>-38.3</v>
      </c>
      <c r="K7" s="78">
        <f>IF(AND('当年度'!K7=0,'前年度'!K7=0),"",IF('前年度'!K7=0,"皆増 ",IF('当年度'!K7=0,"皆減 ",ROUND('増減額'!K7/'前年度'!K7*100,1))))</f>
        <v>-56.5</v>
      </c>
      <c r="L7" s="78">
        <f>IF(AND('当年度'!L7=0,'前年度'!L7=0),"",IF('前年度'!L7=0,"皆増 ",IF('当年度'!L7=0,"皆減 ",ROUND('増減額'!L7/'前年度'!L7*100,1))))</f>
        <v>-1.2</v>
      </c>
      <c r="M7" s="78">
        <f>IF(AND('当年度'!M7=0,'前年度'!M7=0),"",IF('前年度'!M7=0,"皆増 ",IF('当年度'!M7=0,"皆減 ",ROUND('増減額'!M7/'前年度'!M7*100,1))))</f>
        <v>-29.2</v>
      </c>
      <c r="N7" s="78">
        <f>IF(AND('当年度'!N7=0,'前年度'!N7=0),"",IF('前年度'!N7=0,"皆増 ",IF('当年度'!N7=0,"皆減 ",ROUND('増減額'!N7/'前年度'!N7*100,1))))</f>
        <v>75.1</v>
      </c>
      <c r="O7" s="19"/>
      <c r="P7" s="8"/>
      <c r="Q7" s="8"/>
      <c r="R7" s="8"/>
      <c r="S7" s="8"/>
      <c r="T7" s="8"/>
      <c r="U7" s="8"/>
      <c r="V7" s="8"/>
    </row>
    <row r="8" spans="1:22" ht="24" customHeight="1">
      <c r="A8" s="19"/>
      <c r="B8" s="14" t="s">
        <v>16</v>
      </c>
      <c r="C8" s="77">
        <f>IF(AND('当年度'!C8=0,'前年度'!C8=0),"",IF('前年度'!C8=0,"皆増 ",IF('当年度'!C8=0,"皆減 ",ROUND('増減額'!C8/'前年度'!C8*100,1))))</f>
        <v>0</v>
      </c>
      <c r="D8" s="78" t="str">
        <f>IF(AND('当年度'!D8=0,'前年度'!D8=0),"",IF('前年度'!D8=0,"皆増 ",IF('当年度'!D8=0,"皆減 ",ROUND('増減額'!D8/'前年度'!D8*100,1))))</f>
        <v>皆減 </v>
      </c>
      <c r="E8" s="78">
        <f>IF(AND('当年度'!E8=0,'前年度'!E8=0),"",IF('前年度'!E8=0,"皆増 ",IF('当年度'!E8=0,"皆減 ",ROUND('増減額'!E8/'前年度'!E8*100,1))))</f>
        <v>-6.8</v>
      </c>
      <c r="F8" s="78">
        <f>IF(AND('当年度'!F8=0,'前年度'!F8=0),"",IF('前年度'!F8=0,"皆増 ",IF('当年度'!F8=0,"皆減 ",ROUND('増減額'!F8/'前年度'!F8*100,1))))</f>
        <v>0</v>
      </c>
      <c r="G8" s="78">
        <f>IF(AND('当年度'!G8=0,'前年度'!G8=0),"",IF('前年度'!G8=0,"皆増 ",IF('当年度'!G8=0,"皆減 ",ROUND('増減額'!G8/'前年度'!G8*100,1))))</f>
      </c>
      <c r="H8" s="78">
        <f>IF(AND('当年度'!H8=0,'前年度'!H8=0),"",IF('前年度'!H8=0,"皆増 ",IF('当年度'!H8=0,"皆減 ",ROUND('増減額'!H8/'前年度'!H8*100,1))))</f>
      </c>
      <c r="I8" s="78">
        <f>IF(AND('当年度'!I8=0,'前年度'!I8=0),"",IF('前年度'!I8=0,"皆増 ",IF('当年度'!I8=0,"皆減 ",ROUND('増減額'!I8/'前年度'!I8*100,1))))</f>
        <v>15.4</v>
      </c>
      <c r="J8" s="78">
        <f>IF(AND('当年度'!J8=0,'前年度'!J8=0),"",IF('前年度'!J8=0,"皆増 ",IF('当年度'!J8=0,"皆減 ",ROUND('増減額'!J8/'前年度'!J8*100,1))))</f>
        <v>5.5</v>
      </c>
      <c r="K8" s="78">
        <f>IF(AND('当年度'!K8=0,'前年度'!K8=0),"",IF('前年度'!K8=0,"皆増 ",IF('当年度'!K8=0,"皆減 ",ROUND('増減額'!K8/'前年度'!K8*100,1))))</f>
        <v>5.3</v>
      </c>
      <c r="L8" s="78">
        <f>IF(AND('当年度'!L8=0,'前年度'!L8=0),"",IF('前年度'!L8=0,"皆増 ",IF('当年度'!L8=0,"皆減 ",ROUND('増減額'!L8/'前年度'!L8*100,1))))</f>
        <v>11.4</v>
      </c>
      <c r="M8" s="78">
        <f>IF(AND('当年度'!M8=0,'前年度'!M8=0),"",IF('前年度'!M8=0,"皆増 ",IF('当年度'!M8=0,"皆減 ",ROUND('増減額'!M8/'前年度'!M8*100,1))))</f>
        <v>3.4</v>
      </c>
      <c r="N8" s="78">
        <f>IF(AND('当年度'!N8=0,'前年度'!N8=0),"",IF('前年度'!N8=0,"皆増 ",IF('当年度'!N8=0,"皆減 ",ROUND('増減額'!N8/'前年度'!N8*100,1))))</f>
        <v>4.7</v>
      </c>
      <c r="O8" s="19"/>
      <c r="P8" s="8"/>
      <c r="Q8" s="8"/>
      <c r="R8" s="8"/>
      <c r="S8" s="8"/>
      <c r="T8" s="8"/>
      <c r="U8" s="8"/>
      <c r="V8" s="8"/>
    </row>
    <row r="9" spans="1:22" ht="24" customHeight="1">
      <c r="A9" s="19"/>
      <c r="B9" s="14" t="s">
        <v>17</v>
      </c>
      <c r="C9" s="77">
        <f>IF(AND('当年度'!C9=0,'前年度'!C9=0),"",IF('前年度'!C9=0,"皆増 ",IF('当年度'!C9=0,"皆減 ",ROUND('増減額'!C9/'前年度'!C9*100,1))))</f>
        <v>-81.9</v>
      </c>
      <c r="D9" s="78">
        <f>IF(AND('当年度'!D9=0,'前年度'!D9=0),"",IF('前年度'!D9=0,"皆増 ",IF('当年度'!D9=0,"皆減 ",ROUND('増減額'!D9/'前年度'!D9*100,1))))</f>
        <v>155.7</v>
      </c>
      <c r="E9" s="78">
        <f>IF(AND('当年度'!E9=0,'前年度'!E9=0),"",IF('前年度'!E9=0,"皆増 ",IF('当年度'!E9=0,"皆減 ",ROUND('増減額'!E9/'前年度'!E9*100,1))))</f>
        <v>-93.3</v>
      </c>
      <c r="F9" s="78">
        <f>IF(AND('当年度'!F9=0,'前年度'!F9=0),"",IF('前年度'!F9=0,"皆増 ",IF('当年度'!F9=0,"皆減 ",ROUND('増減額'!F9/'前年度'!F9*100,1))))</f>
        <v>0</v>
      </c>
      <c r="G9" s="78">
        <f>IF(AND('当年度'!G9=0,'前年度'!G9=0),"",IF('前年度'!G9=0,"皆増 ",IF('当年度'!G9=0,"皆減 ",ROUND('増減額'!G9/'前年度'!G9*100,1))))</f>
      </c>
      <c r="H9" s="78">
        <f>IF(AND('当年度'!H9=0,'前年度'!H9=0),"",IF('前年度'!H9=0,"皆増 ",IF('当年度'!H9=0,"皆減 ",ROUND('増減額'!H9/'前年度'!H9*100,1))))</f>
      </c>
      <c r="I9" s="78">
        <f>IF(AND('当年度'!I9=0,'前年度'!I9=0),"",IF('前年度'!I9=0,"皆増 ",IF('当年度'!I9=0,"皆減 ",ROUND('増減額'!I9/'前年度'!I9*100,1))))</f>
        <v>0.4</v>
      </c>
      <c r="J9" s="78">
        <f>IF(AND('当年度'!J9=0,'前年度'!J9=0),"",IF('前年度'!J9=0,"皆増 ",IF('当年度'!J9=0,"皆減 ",ROUND('増減額'!J9/'前年度'!J9*100,1))))</f>
        <v>-7.3</v>
      </c>
      <c r="K9" s="78">
        <f>IF(AND('当年度'!K9=0,'前年度'!K9=0),"",IF('前年度'!K9=0,"皆増 ",IF('当年度'!K9=0,"皆減 ",ROUND('増減額'!K9/'前年度'!K9*100,1))))</f>
        <v>91.1</v>
      </c>
      <c r="L9" s="78">
        <f>IF(AND('当年度'!L9=0,'前年度'!L9=0),"",IF('前年度'!L9=0,"皆増 ",IF('当年度'!L9=0,"皆減 ",ROUND('増減額'!L9/'前年度'!L9*100,1))))</f>
        <v>-19.5</v>
      </c>
      <c r="M9" s="78">
        <f>IF(AND('当年度'!M9=0,'前年度'!M9=0),"",IF('前年度'!M9=0,"皆増 ",IF('当年度'!M9=0,"皆減 ",ROUND('増減額'!M9/'前年度'!M9*100,1))))</f>
        <v>-3.3</v>
      </c>
      <c r="N9" s="78">
        <f>IF(AND('当年度'!N9=0,'前年度'!N9=0),"",IF('前年度'!N9=0,"皆増 ",IF('当年度'!N9=0,"皆減 ",ROUND('増減額'!N9/'前年度'!N9*100,1))))</f>
        <v>-66.8</v>
      </c>
      <c r="O9" s="19"/>
      <c r="P9" s="8"/>
      <c r="Q9" s="8"/>
      <c r="R9" s="8"/>
      <c r="S9" s="8"/>
      <c r="T9" s="8"/>
      <c r="U9" s="8"/>
      <c r="V9" s="8"/>
    </row>
    <row r="10" spans="1:22" ht="24" customHeight="1">
      <c r="A10" s="19"/>
      <c r="B10" s="14" t="s">
        <v>18</v>
      </c>
      <c r="C10" s="77">
        <f>IF(AND('当年度'!C10=0,'前年度'!C10=0),"",IF('前年度'!C10=0,"皆増 ",IF('当年度'!C10=0,"皆減 ",ROUND('増減額'!C10/'前年度'!C10*100,1))))</f>
        <v>-33.7</v>
      </c>
      <c r="D10" s="78">
        <f>IF(AND('当年度'!D10=0,'前年度'!D10=0),"",IF('前年度'!D10=0,"皆増 ",IF('当年度'!D10=0,"皆減 ",ROUND('増減額'!D10/'前年度'!D10*100,1))))</f>
        <v>-11.8</v>
      </c>
      <c r="E10" s="78">
        <f>IF(AND('当年度'!E10=0,'前年度'!E10=0),"",IF('前年度'!E10=0,"皆増 ",IF('当年度'!E10=0,"皆減 ",ROUND('増減額'!E10/'前年度'!E10*100,1))))</f>
        <v>-86.8</v>
      </c>
      <c r="F10" s="78">
        <f>IF(AND('当年度'!F10=0,'前年度'!F10=0),"",IF('前年度'!F10=0,"皆増 ",IF('当年度'!F10=0,"皆減 ",ROUND('増減額'!F10/'前年度'!F10*100,1))))</f>
        <v>-42.9</v>
      </c>
      <c r="G10" s="78">
        <f>IF(AND('当年度'!G10=0,'前年度'!G10=0),"",IF('前年度'!G10=0,"皆増 ",IF('当年度'!G10=0,"皆減 ",ROUND('増減額'!G10/'前年度'!G10*100,1))))</f>
      </c>
      <c r="H10" s="78">
        <f>IF(AND('当年度'!H10=0,'前年度'!H10=0),"",IF('前年度'!H10=0,"皆増 ",IF('当年度'!H10=0,"皆減 ",ROUND('増減額'!H10/'前年度'!H10*100,1))))</f>
      </c>
      <c r="I10" s="78">
        <f>IF(AND('当年度'!I10=0,'前年度'!I10=0),"",IF('前年度'!I10=0,"皆増 ",IF('当年度'!I10=0,"皆減 ",ROUND('増減額'!I10/'前年度'!I10*100,1))))</f>
        <v>18.4</v>
      </c>
      <c r="J10" s="78">
        <f>IF(AND('当年度'!J10=0,'前年度'!J10=0),"",IF('前年度'!J10=0,"皆増 ",IF('当年度'!J10=0,"皆減 ",ROUND('増減額'!J10/'前年度'!J10*100,1))))</f>
        <v>23.5</v>
      </c>
      <c r="K10" s="78">
        <f>IF(AND('当年度'!K10=0,'前年度'!K10=0),"",IF('前年度'!K10=0,"皆増 ",IF('当年度'!K10=0,"皆減 ",ROUND('増減額'!K10/'前年度'!K10*100,1))))</f>
        <v>-8.2</v>
      </c>
      <c r="L10" s="78">
        <f>IF(AND('当年度'!L10=0,'前年度'!L10=0),"",IF('前年度'!L10=0,"皆増 ",IF('当年度'!L10=0,"皆減 ",ROUND('増減額'!L10/'前年度'!L10*100,1))))</f>
        <v>1.7</v>
      </c>
      <c r="M10" s="78">
        <f>IF(AND('当年度'!M10=0,'前年度'!M10=0),"",IF('前年度'!M10=0,"皆増 ",IF('当年度'!M10=0,"皆減 ",ROUND('増減額'!M10/'前年度'!M10*100,1))))</f>
        <v>20.2</v>
      </c>
      <c r="N10" s="78">
        <f>IF(AND('当年度'!N10=0,'前年度'!N10=0),"",IF('前年度'!N10=0,"皆増 ",IF('当年度'!N10=0,"皆減 ",ROUND('増減額'!N10/'前年度'!N10*100,1))))</f>
        <v>-29.9</v>
      </c>
      <c r="O10" s="19"/>
      <c r="P10" s="8"/>
      <c r="Q10" s="8"/>
      <c r="R10" s="8"/>
      <c r="S10" s="8"/>
      <c r="T10" s="8"/>
      <c r="U10" s="8"/>
      <c r="V10" s="8"/>
    </row>
    <row r="11" spans="1:22" ht="24" customHeight="1">
      <c r="A11" s="19"/>
      <c r="B11" s="14" t="s">
        <v>19</v>
      </c>
      <c r="C11" s="77">
        <f>IF(AND('当年度'!C11=0,'前年度'!C11=0),"",IF('前年度'!C11=0,"皆増 ",IF('当年度'!C11=0,"皆減 ",ROUND('増減額'!C11/'前年度'!C11*100,1))))</f>
        <v>-11.7</v>
      </c>
      <c r="D11" s="78">
        <f>IF(AND('当年度'!D11=0,'前年度'!D11=0),"",IF('前年度'!D11=0,"皆増 ",IF('当年度'!D11=0,"皆減 ",ROUND('増減額'!D11/'前年度'!D11*100,1))))</f>
        <v>-28.4</v>
      </c>
      <c r="E11" s="78">
        <f>IF(AND('当年度'!E11=0,'前年度'!E11=0),"",IF('前年度'!E11=0,"皆増 ",IF('当年度'!E11=0,"皆減 ",ROUND('増減額'!E11/'前年度'!E11*100,1))))</f>
        <v>-51</v>
      </c>
      <c r="F11" s="78">
        <f>IF(AND('当年度'!F11=0,'前年度'!F11=0),"",IF('前年度'!F11=0,"皆増 ",IF('当年度'!F11=0,"皆減 ",ROUND('増減額'!F11/'前年度'!F11*100,1))))</f>
        <v>0</v>
      </c>
      <c r="G11" s="78">
        <f>IF(AND('当年度'!G11=0,'前年度'!G11=0),"",IF('前年度'!G11=0,"皆増 ",IF('当年度'!G11=0,"皆減 ",ROUND('増減額'!G11/'前年度'!G11*100,1))))</f>
      </c>
      <c r="H11" s="78">
        <f>IF(AND('当年度'!H11=0,'前年度'!H11=0),"",IF('前年度'!H11=0,"皆増 ",IF('当年度'!H11=0,"皆減 ",ROUND('増減額'!H11/'前年度'!H11*100,1))))</f>
      </c>
      <c r="I11" s="78">
        <f>IF(AND('当年度'!I11=0,'前年度'!I11=0),"",IF('前年度'!I11=0,"皆増 ",IF('当年度'!I11=0,"皆減 ",ROUND('増減額'!I11/'前年度'!I11*100,1))))</f>
        <v>112.8</v>
      </c>
      <c r="J11" s="78">
        <f>IF(AND('当年度'!J11=0,'前年度'!J11=0),"",IF('前年度'!J11=0,"皆増 ",IF('当年度'!J11=0,"皆減 ",ROUND('増減額'!J11/'前年度'!J11*100,1))))</f>
        <v>177.5</v>
      </c>
      <c r="K11" s="78">
        <f>IF(AND('当年度'!K11=0,'前年度'!K11=0),"",IF('前年度'!K11=0,"皆増 ",IF('当年度'!K11=0,"皆減 ",ROUND('増減額'!K11/'前年度'!K11*100,1))))</f>
        <v>4.8</v>
      </c>
      <c r="L11" s="78">
        <f>IF(AND('当年度'!L11=0,'前年度'!L11=0),"",IF('前年度'!L11=0,"皆増 ",IF('当年度'!L11=0,"皆減 ",ROUND('増減額'!L11/'前年度'!L11*100,1))))</f>
        <v>45.8</v>
      </c>
      <c r="M11" s="78">
        <f>IF(AND('当年度'!M11=0,'前年度'!M11=0),"",IF('前年度'!M11=0,"皆増 ",IF('当年度'!M11=0,"皆減 ",ROUND('増減額'!M11/'前年度'!M11*100,1))))</f>
        <v>117.7</v>
      </c>
      <c r="N11" s="78">
        <f>IF(AND('当年度'!N11=0,'前年度'!N11=0),"",IF('前年度'!N11=0,"皆増 ",IF('当年度'!N11=0,"皆減 ",ROUND('増減額'!N11/'前年度'!N11*100,1))))</f>
        <v>-10.2</v>
      </c>
      <c r="O11" s="19"/>
      <c r="P11" s="8"/>
      <c r="Q11" s="8"/>
      <c r="R11" s="8"/>
      <c r="S11" s="8"/>
      <c r="T11" s="8"/>
      <c r="U11" s="8"/>
      <c r="V11" s="8"/>
    </row>
    <row r="12" spans="1:22" ht="24" customHeight="1">
      <c r="A12" s="19"/>
      <c r="B12" s="14" t="s">
        <v>20</v>
      </c>
      <c r="C12" s="77">
        <f>IF(AND('当年度'!C12=0,'前年度'!C12=0),"",IF('前年度'!C12=0,"皆増 ",IF('当年度'!C12=0,"皆減 ",ROUND('増減額'!C12/'前年度'!C12*100,1))))</f>
      </c>
      <c r="D12" s="78">
        <f>IF(AND('当年度'!D12=0,'前年度'!D12=0),"",IF('前年度'!D12=0,"皆増 ",IF('当年度'!D12=0,"皆減 ",ROUND('増減額'!D12/'前年度'!D12*100,1))))</f>
      </c>
      <c r="E12" s="78">
        <f>IF(AND('当年度'!E12=0,'前年度'!E12=0),"",IF('前年度'!E12=0,"皆増 ",IF('当年度'!E12=0,"皆減 ",ROUND('増減額'!E12/'前年度'!E12*100,1))))</f>
      </c>
      <c r="F12" s="78">
        <f>IF(AND('当年度'!F12=0,'前年度'!F12=0),"",IF('前年度'!F12=0,"皆増 ",IF('当年度'!F12=0,"皆減 ",ROUND('増減額'!F12/'前年度'!F12*100,1))))</f>
      </c>
      <c r="G12" s="78">
        <f>IF(AND('当年度'!G12=0,'前年度'!G12=0),"",IF('前年度'!G12=0,"皆増 ",IF('当年度'!G12=0,"皆減 ",ROUND('増減額'!G12/'前年度'!G12*100,1))))</f>
      </c>
      <c r="H12" s="78">
        <f>IF(AND('当年度'!H12=0,'前年度'!H12=0),"",IF('前年度'!H12=0,"皆増 ",IF('当年度'!H12=0,"皆減 ",ROUND('増減額'!H12/'前年度'!H12*100,1))))</f>
      </c>
      <c r="I12" s="78">
        <f>IF(AND('当年度'!I12=0,'前年度'!I12=0),"",IF('前年度'!I12=0,"皆増 ",IF('当年度'!I12=0,"皆減 ",ROUND('増減額'!I12/'前年度'!I12*100,1))))</f>
        <v>-23.4</v>
      </c>
      <c r="J12" s="78">
        <f>IF(AND('当年度'!J12=0,'前年度'!J12=0),"",IF('前年度'!J12=0,"皆増 ",IF('当年度'!J12=0,"皆減 ",ROUND('増減額'!J12/'前年度'!J12*100,1))))</f>
        <v>-29.2</v>
      </c>
      <c r="K12" s="78">
        <f>IF(AND('当年度'!K12=0,'前年度'!K12=0),"",IF('前年度'!K12=0,"皆増 ",IF('当年度'!K12=0,"皆減 ",ROUND('増減額'!K12/'前年度'!K12*100,1))))</f>
        <v>-47.9</v>
      </c>
      <c r="L12" s="78">
        <f>IF(AND('当年度'!L12=0,'前年度'!L12=0),"",IF('前年度'!L12=0,"皆増 ",IF('当年度'!L12=0,"皆減 ",ROUND('増減額'!L12/'前年度'!L12*100,1))))</f>
        <v>-23.4</v>
      </c>
      <c r="M12" s="78">
        <f>IF(AND('当年度'!M12=0,'前年度'!M12=0),"",IF('前年度'!M12=0,"皆増 ",IF('当年度'!M12=0,"皆減 ",ROUND('増減額'!M12/'前年度'!M12*100,1))))</f>
        <v>-29.2</v>
      </c>
      <c r="N12" s="78">
        <f>IF(AND('当年度'!N12=0,'前年度'!N12=0),"",IF('前年度'!N12=0,"皆増 ",IF('当年度'!N12=0,"皆減 ",ROUND('増減額'!N12/'前年度'!N12*100,1))))</f>
        <v>-47.9</v>
      </c>
      <c r="O12" s="19"/>
      <c r="P12" s="8"/>
      <c r="Q12" s="8"/>
      <c r="R12" s="8"/>
      <c r="S12" s="8"/>
      <c r="T12" s="8"/>
      <c r="U12" s="8"/>
      <c r="V12" s="8"/>
    </row>
    <row r="13" spans="1:22" ht="24" customHeight="1">
      <c r="A13" s="19"/>
      <c r="B13" s="14" t="s">
        <v>21</v>
      </c>
      <c r="C13" s="77">
        <f>IF(AND('当年度'!C13=0,'前年度'!C13=0),"",IF('前年度'!C13=0,"皆増 ",IF('当年度'!C13=0,"皆減 ",ROUND('増減額'!C13/'前年度'!C13*100,1))))</f>
        <v>-93.2</v>
      </c>
      <c r="D13" s="78" t="str">
        <f>IF(AND('当年度'!D13=0,'前年度'!D13=0),"",IF('前年度'!D13=0,"皆増 ",IF('当年度'!D13=0,"皆減 ",ROUND('増減額'!D13/'前年度'!D13*100,1))))</f>
        <v>皆減 </v>
      </c>
      <c r="E13" s="78">
        <f>IF(AND('当年度'!E13=0,'前年度'!E13=0),"",IF('前年度'!E13=0,"皆増 ",IF('当年度'!E13=0,"皆減 ",ROUND('増減額'!E13/'前年度'!E13*100,1))))</f>
        <v>-91.9</v>
      </c>
      <c r="F13" s="78">
        <f>IF(AND('当年度'!F13=0,'前年度'!F13=0),"",IF('前年度'!F13=0,"皆増 ",IF('当年度'!F13=0,"皆減 ",ROUND('増減額'!F13/'前年度'!F13*100,1))))</f>
      </c>
      <c r="G13" s="78">
        <f>IF(AND('当年度'!G13=0,'前年度'!G13=0),"",IF('前年度'!G13=0,"皆増 ",IF('当年度'!G13=0,"皆減 ",ROUND('増減額'!G13/'前年度'!G13*100,1))))</f>
      </c>
      <c r="H13" s="78">
        <f>IF(AND('当年度'!H13=0,'前年度'!H13=0),"",IF('前年度'!H13=0,"皆増 ",IF('当年度'!H13=0,"皆減 ",ROUND('増減額'!H13/'前年度'!H13*100,1))))</f>
      </c>
      <c r="I13" s="78">
        <f>IF(AND('当年度'!I13=0,'前年度'!I13=0),"",IF('前年度'!I13=0,"皆増 ",IF('当年度'!I13=0,"皆減 ",ROUND('増減額'!I13/'前年度'!I13*100,1))))</f>
        <v>16.2</v>
      </c>
      <c r="J13" s="78">
        <f>IF(AND('当年度'!J13=0,'前年度'!J13=0),"",IF('前年度'!J13=0,"皆増 ",IF('当年度'!J13=0,"皆減 ",ROUND('増減額'!J13/'前年度'!J13*100,1))))</f>
        <v>5.8</v>
      </c>
      <c r="K13" s="78">
        <f>IF(AND('当年度'!K13=0,'前年度'!K13=0),"",IF('前年度'!K13=0,"皆増 ",IF('当年度'!K13=0,"皆減 ",ROUND('増減額'!K13/'前年度'!K13*100,1))))</f>
        <v>0</v>
      </c>
      <c r="L13" s="78">
        <f>IF(AND('当年度'!L13=0,'前年度'!L13=0),"",IF('前年度'!L13=0,"皆増 ",IF('当年度'!L13=0,"皆減 ",ROUND('増減額'!L13/'前年度'!L13*100,1))))</f>
        <v>1.7</v>
      </c>
      <c r="M13" s="78">
        <f>IF(AND('当年度'!M13=0,'前年度'!M13=0),"",IF('前年度'!M13=0,"皆増 ",IF('当年度'!M13=0,"皆減 ",ROUND('増減額'!M13/'前年度'!M13*100,1))))</f>
        <v>3.5</v>
      </c>
      <c r="N13" s="78">
        <f>IF(AND('当年度'!N13=0,'前年度'!N13=0),"",IF('前年度'!N13=0,"皆増 ",IF('当年度'!N13=0,"皆減 ",ROUND('増減額'!N13/'前年度'!N13*100,1))))</f>
        <v>-39.4</v>
      </c>
      <c r="O13" s="19"/>
      <c r="P13" s="8"/>
      <c r="Q13" s="8"/>
      <c r="R13" s="8"/>
      <c r="S13" s="8"/>
      <c r="T13" s="8"/>
      <c r="U13" s="8"/>
      <c r="V13" s="8"/>
    </row>
    <row r="14" spans="1:22" ht="24" customHeight="1">
      <c r="A14" s="19"/>
      <c r="B14" s="14" t="s">
        <v>22</v>
      </c>
      <c r="C14" s="77">
        <f>IF(AND('当年度'!C14=0,'前年度'!C14=0),"",IF('前年度'!C14=0,"皆増 ",IF('当年度'!C14=0,"皆減 ",ROUND('増減額'!C14/'前年度'!C14*100,1))))</f>
        <v>5</v>
      </c>
      <c r="D14" s="78">
        <f>IF(AND('当年度'!D14=0,'前年度'!D14=0),"",IF('前年度'!D14=0,"皆増 ",IF('当年度'!D14=0,"皆減 ",ROUND('増減額'!D14/'前年度'!D14*100,1))))</f>
        <v>90.2</v>
      </c>
      <c r="E14" s="78" t="str">
        <f>IF(AND('当年度'!E14=0,'前年度'!E14=0),"",IF('前年度'!E14=0,"皆増 ",IF('当年度'!E14=0,"皆減 ",ROUND('増減額'!E14/'前年度'!E14*100,1))))</f>
        <v>皆減 </v>
      </c>
      <c r="F14" s="78">
        <f>IF(AND('当年度'!F14=0,'前年度'!F14=0),"",IF('前年度'!F14=0,"皆増 ",IF('当年度'!F14=0,"皆減 ",ROUND('増減額'!F14/'前年度'!F14*100,1))))</f>
      </c>
      <c r="G14" s="78">
        <f>IF(AND('当年度'!G14=0,'前年度'!G14=0),"",IF('前年度'!G14=0,"皆増 ",IF('当年度'!G14=0,"皆減 ",ROUND('増減額'!G14/'前年度'!G14*100,1))))</f>
      </c>
      <c r="H14" s="78">
        <f>IF(AND('当年度'!H14=0,'前年度'!H14=0),"",IF('前年度'!H14=0,"皆増 ",IF('当年度'!H14=0,"皆減 ",ROUND('増減額'!H14/'前年度'!H14*100,1))))</f>
      </c>
      <c r="I14" s="78">
        <f>IF(AND('当年度'!I14=0,'前年度'!I14=0),"",IF('前年度'!I14=0,"皆増 ",IF('当年度'!I14=0,"皆減 ",ROUND('増減額'!I14/'前年度'!I14*100,1))))</f>
        <v>7.6</v>
      </c>
      <c r="J14" s="78">
        <f>IF(AND('当年度'!J14=0,'前年度'!J14=0),"",IF('前年度'!J14=0,"皆増 ",IF('当年度'!J14=0,"皆減 ",ROUND('増減額'!J14/'前年度'!J14*100,1))))</f>
        <v>-19</v>
      </c>
      <c r="K14" s="78">
        <f>IF(AND('当年度'!K14=0,'前年度'!K14=0),"",IF('前年度'!K14=0,"皆増 ",IF('当年度'!K14=0,"皆減 ",ROUND('増減額'!K14/'前年度'!K14*100,1))))</f>
        <v>6.9</v>
      </c>
      <c r="L14" s="78">
        <f>IF(AND('当年度'!L14=0,'前年度'!L14=0),"",IF('前年度'!L14=0,"皆増 ",IF('当年度'!L14=0,"皆減 ",ROUND('増減額'!L14/'前年度'!L14*100,1))))</f>
        <v>7</v>
      </c>
      <c r="M14" s="78">
        <f>IF(AND('当年度'!M14=0,'前年度'!M14=0),"",IF('前年度'!M14=0,"皆増 ",IF('当年度'!M14=0,"皆減 ",ROUND('増減額'!M14/'前年度'!M14*100,1))))</f>
        <v>-13.8</v>
      </c>
      <c r="N14" s="78">
        <f>IF(AND('当年度'!N14=0,'前年度'!N14=0),"",IF('前年度'!N14=0,"皆増 ",IF('当年度'!N14=0,"皆減 ",ROUND('増減額'!N14/'前年度'!N14*100,1))))</f>
        <v>-7.4</v>
      </c>
      <c r="O14" s="19"/>
      <c r="P14" s="8"/>
      <c r="Q14" s="8"/>
      <c r="R14" s="8"/>
      <c r="S14" s="8"/>
      <c r="T14" s="8"/>
      <c r="U14" s="8"/>
      <c r="V14" s="8"/>
    </row>
    <row r="15" spans="1:22" ht="24" customHeight="1">
      <c r="A15" s="19"/>
      <c r="B15" s="14" t="s">
        <v>23</v>
      </c>
      <c r="C15" s="77">
        <f>IF(AND('当年度'!C15=0,'前年度'!C15=0),"",IF('前年度'!C15=0,"皆増 ",IF('当年度'!C15=0,"皆減 ",ROUND('増減額'!C15/'前年度'!C15*100,1))))</f>
        <v>19.3</v>
      </c>
      <c r="D15" s="78">
        <f>IF(AND('当年度'!D15=0,'前年度'!D15=0),"",IF('前年度'!D15=0,"皆増 ",IF('当年度'!D15=0,"皆減 ",ROUND('増減額'!D15/'前年度'!D15*100,1))))</f>
        <v>235.8</v>
      </c>
      <c r="E15" s="78">
        <f>IF(AND('当年度'!E15=0,'前年度'!E15=0),"",IF('前年度'!E15=0,"皆増 ",IF('当年度'!E15=0,"皆減 ",ROUND('増減額'!E15/'前年度'!E15*100,1))))</f>
        <v>-46.1</v>
      </c>
      <c r="F15" s="78">
        <f>IF(AND('当年度'!F15=0,'前年度'!F15=0),"",IF('前年度'!F15=0,"皆増 ",IF('当年度'!F15=0,"皆減 ",ROUND('増減額'!F15/'前年度'!F15*100,1))))</f>
        <v>-12.5</v>
      </c>
      <c r="G15" s="78">
        <f>IF(AND('当年度'!G15=0,'前年度'!G15=0),"",IF('前年度'!G15=0,"皆増 ",IF('当年度'!G15=0,"皆減 ",ROUND('増減額'!G15/'前年度'!G15*100,1))))</f>
      </c>
      <c r="H15" s="78">
        <f>IF(AND('当年度'!H15=0,'前年度'!H15=0),"",IF('前年度'!H15=0,"皆増 ",IF('当年度'!H15=0,"皆減 ",ROUND('増減額'!H15/'前年度'!H15*100,1))))</f>
      </c>
      <c r="I15" s="78">
        <f>IF(AND('当年度'!I15=0,'前年度'!I15=0),"",IF('前年度'!I15=0,"皆増 ",IF('当年度'!I15=0,"皆減 ",ROUND('増減額'!I15/'前年度'!I15*100,1))))</f>
        <v>3124.6</v>
      </c>
      <c r="J15" s="78">
        <f>IF(AND('当年度'!J15=0,'前年度'!J15=0),"",IF('前年度'!J15=0,"皆増 ",IF('当年度'!J15=0,"皆減 ",ROUND('増減額'!J15/'前年度'!J15*100,1))))</f>
        <v>11268</v>
      </c>
      <c r="K15" s="78">
        <f>IF(AND('当年度'!K15=0,'前年度'!K15=0),"",IF('前年度'!K15=0,"皆増 ",IF('当年度'!K15=0,"皆減 ",ROUND('増減額'!K15/'前年度'!K15*100,1))))</f>
        <v>-28.3</v>
      </c>
      <c r="L15" s="78">
        <f>IF(AND('当年度'!L15=0,'前年度'!L15=0),"",IF('前年度'!L15=0,"皆増 ",IF('当年度'!L15=0,"皆減 ",ROUND('増減額'!L15/'前年度'!L15*100,1))))</f>
        <v>24.1</v>
      </c>
      <c r="M15" s="78">
        <f>IF(AND('当年度'!M15=0,'前年度'!M15=0),"",IF('前年度'!M15=0,"皆増 ",IF('当年度'!M15=0,"皆減 ",ROUND('増減額'!M15/'前年度'!M15*100,1))))</f>
        <v>289.3</v>
      </c>
      <c r="N15" s="78">
        <f>IF(AND('当年度'!N15=0,'前年度'!N15=0),"",IF('前年度'!N15=0,"皆増 ",IF('当年度'!N15=0,"皆減 ",ROUND('増減額'!N15/'前年度'!N15*100,1))))</f>
        <v>-46.1</v>
      </c>
      <c r="O15" s="19"/>
      <c r="P15" s="8"/>
      <c r="Q15" s="8"/>
      <c r="R15" s="8"/>
      <c r="S15" s="8"/>
      <c r="T15" s="8"/>
      <c r="U15" s="8"/>
      <c r="V15" s="8"/>
    </row>
    <row r="16" spans="1:22" ht="24" customHeight="1">
      <c r="A16" s="19"/>
      <c r="B16" s="14" t="s">
        <v>24</v>
      </c>
      <c r="C16" s="77" t="str">
        <f>IF(AND('当年度'!C16=0,'前年度'!C16=0),"",IF('前年度'!C16=0,"皆増 ",IF('当年度'!C16=0,"皆減 ",ROUND('増減額'!C16/'前年度'!C16*100,1))))</f>
        <v>皆減 </v>
      </c>
      <c r="D16" s="78">
        <f>IF(AND('当年度'!D16=0,'前年度'!D16=0),"",IF('前年度'!D16=0,"皆増 ",IF('当年度'!D16=0,"皆減 ",ROUND('増減額'!D16/'前年度'!D16*100,1))))</f>
      </c>
      <c r="E16" s="78" t="str">
        <f>IF(AND('当年度'!E16=0,'前年度'!E16=0),"",IF('前年度'!E16=0,"皆増 ",IF('当年度'!E16=0,"皆減 ",ROUND('増減額'!E16/'前年度'!E16*100,1))))</f>
        <v>皆減 </v>
      </c>
      <c r="F16" s="78">
        <f>IF(AND('当年度'!F16=0,'前年度'!F16=0),"",IF('前年度'!F16=0,"皆増 ",IF('当年度'!F16=0,"皆減 ",ROUND('増減額'!F16/'前年度'!F16*100,1))))</f>
        <v>0</v>
      </c>
      <c r="G16" s="78">
        <f>IF(AND('当年度'!G16=0,'前年度'!G16=0),"",IF('前年度'!G16=0,"皆増 ",IF('当年度'!G16=0,"皆減 ",ROUND('増減額'!G16/'前年度'!G16*100,1))))</f>
      </c>
      <c r="H16" s="78">
        <f>IF(AND('当年度'!H16=0,'前年度'!H16=0),"",IF('前年度'!H16=0,"皆増 ",IF('当年度'!H16=0,"皆減 ",ROUND('増減額'!H16/'前年度'!H16*100,1))))</f>
      </c>
      <c r="I16" s="78">
        <f>IF(AND('当年度'!I16=0,'前年度'!I16=0),"",IF('前年度'!I16=0,"皆増 ",IF('当年度'!I16=0,"皆減 ",ROUND('増減額'!I16/'前年度'!I16*100,1))))</f>
        <v>-3.5</v>
      </c>
      <c r="J16" s="78">
        <f>IF(AND('当年度'!J16=0,'前年度'!J16=0),"",IF('前年度'!J16=0,"皆増 ",IF('当年度'!J16=0,"皆減 ",ROUND('増減額'!J16/'前年度'!J16*100,1))))</f>
        <v>-44.4</v>
      </c>
      <c r="K16" s="78">
        <f>IF(AND('当年度'!K16=0,'前年度'!K16=0),"",IF('前年度'!K16=0,"皆増 ",IF('当年度'!K16=0,"皆減 ",ROUND('増減額'!K16/'前年度'!K16*100,1))))</f>
        <v>1.5</v>
      </c>
      <c r="L16" s="78">
        <f>IF(AND('当年度'!L16=0,'前年度'!L16=0),"",IF('前年度'!L16=0,"皆増 ",IF('当年度'!L16=0,"皆減 ",ROUND('増減額'!L16/'前年度'!L16*100,1))))</f>
        <v>-3.4</v>
      </c>
      <c r="M16" s="78">
        <f>IF(AND('当年度'!M16=0,'前年度'!M16=0),"",IF('前年度'!M16=0,"皆増 ",IF('当年度'!M16=0,"皆減 ",ROUND('増減額'!M16/'前年度'!M16*100,1))))</f>
        <v>-44.4</v>
      </c>
      <c r="N16" s="78">
        <f>IF(AND('当年度'!N16=0,'前年度'!N16=0),"",IF('前年度'!N16=0,"皆増 ",IF('当年度'!N16=0,"皆減 ",ROUND('増減額'!N16/'前年度'!N16*100,1))))</f>
        <v>-0.1</v>
      </c>
      <c r="O16" s="19"/>
      <c r="P16" s="8"/>
      <c r="Q16" s="8"/>
      <c r="R16" s="8"/>
      <c r="S16" s="8"/>
      <c r="T16" s="8"/>
      <c r="U16" s="8"/>
      <c r="V16" s="8"/>
    </row>
    <row r="17" spans="1:22" ht="24" customHeight="1">
      <c r="A17" s="19"/>
      <c r="B17" s="15" t="s">
        <v>48</v>
      </c>
      <c r="C17" s="77">
        <f>IF(AND('当年度'!C17=0,'前年度'!C17=0),"",IF('前年度'!C17=0,"皆増 ",IF('当年度'!C17=0,"皆減 ",ROUND('増減額'!C17/'前年度'!C17*100,1))))</f>
        <v>-29.6</v>
      </c>
      <c r="D17" s="78">
        <f>IF(AND('当年度'!D17=0,'前年度'!D17=0),"",IF('前年度'!D17=0,"皆増 ",IF('当年度'!D17=0,"皆減 ",ROUND('増減額'!D17/'前年度'!D17*100,1))))</f>
        <v>53.6</v>
      </c>
      <c r="E17" s="78">
        <f>IF(AND('当年度'!E17=0,'前年度'!E17=0),"",IF('前年度'!E17=0,"皆増 ",IF('当年度'!E17=0,"皆減 ",ROUND('増減額'!E17/'前年度'!E17*100,1))))</f>
        <v>166.5</v>
      </c>
      <c r="F17" s="78">
        <f>IF(AND('当年度'!F17=0,'前年度'!F17=0),"",IF('前年度'!F17=0,"皆増 ",IF('当年度'!F17=0,"皆減 ",ROUND('増減額'!F17/'前年度'!F17*100,1))))</f>
        <v>11</v>
      </c>
      <c r="G17" s="78">
        <f>IF(AND('当年度'!G17=0,'前年度'!G17=0),"",IF('前年度'!G17=0,"皆増 ",IF('当年度'!G17=0,"皆減 ",ROUND('増減額'!G17/'前年度'!G17*100,1))))</f>
        <v>2.9</v>
      </c>
      <c r="H17" s="78" t="str">
        <f>IF(AND('当年度'!H17=0,'前年度'!H17=0),"",IF('前年度'!H17=0,"皆増 ",IF('当年度'!H17=0,"皆減 ",ROUND('増減額'!H17/'前年度'!H17*100,1))))</f>
        <v>皆減 </v>
      </c>
      <c r="I17" s="78">
        <f>IF(AND('当年度'!I17=0,'前年度'!I17=0),"",IF('前年度'!I17=0,"皆増 ",IF('当年度'!I17=0,"皆減 ",ROUND('増減額'!I17/'前年度'!I17*100,1))))</f>
        <v>-4</v>
      </c>
      <c r="J17" s="78">
        <f>IF(AND('当年度'!J17=0,'前年度'!J17=0),"",IF('前年度'!J17=0,"皆増 ",IF('当年度'!J17=0,"皆減 ",ROUND('増減額'!J17/'前年度'!J17*100,1))))</f>
        <v>-79.8</v>
      </c>
      <c r="K17" s="78">
        <f>IF(AND('当年度'!K17=0,'前年度'!K17=0),"",IF('前年度'!K17=0,"皆増 ",IF('当年度'!K17=0,"皆減 ",ROUND('増減額'!K17/'前年度'!K17*100,1))))</f>
        <v>-81.9</v>
      </c>
      <c r="L17" s="78">
        <f>IF(AND('当年度'!L17=0,'前年度'!L17=0),"",IF('前年度'!L17=0,"皆増 ",IF('当年度'!L17=0,"皆減 ",ROUND('増減額'!L17/'前年度'!L17*100,1))))</f>
        <v>-12.1</v>
      </c>
      <c r="M17" s="78">
        <f>IF(AND('当年度'!M17=0,'前年度'!M17=0),"",IF('前年度'!M17=0,"皆増 ",IF('当年度'!M17=0,"皆減 ",ROUND('増減額'!M17/'前年度'!M17*100,1))))</f>
        <v>19.7</v>
      </c>
      <c r="N17" s="78">
        <f>IF(AND('当年度'!N17=0,'前年度'!N17=0),"",IF('前年度'!N17=0,"皆増 ",IF('当年度'!N17=0,"皆減 ",ROUND('増減額'!N17/'前年度'!N17*100,1))))</f>
        <v>72.1</v>
      </c>
      <c r="O17" s="19"/>
      <c r="P17" s="8"/>
      <c r="Q17" s="8"/>
      <c r="R17" s="8"/>
      <c r="S17" s="8"/>
      <c r="T17" s="8"/>
      <c r="U17" s="8"/>
      <c r="V17" s="8"/>
    </row>
    <row r="18" spans="1:22" ht="24" customHeight="1">
      <c r="A18" s="19"/>
      <c r="B18" s="15" t="s">
        <v>49</v>
      </c>
      <c r="C18" s="79">
        <f>IF(AND('当年度'!C18=0,'前年度'!C18=0),"",IF('前年度'!C18=0,"皆増 ",IF('当年度'!C18=0,"皆減 ",ROUND('増減額'!C18/'前年度'!C18*100,1))))</f>
        <v>0</v>
      </c>
      <c r="D18" s="80" t="str">
        <f>IF(AND('当年度'!D18=0,'前年度'!D18=0),"",IF('前年度'!D18=0,"皆増 ",IF('当年度'!D18=0,"皆減 ",ROUND('増減額'!D18/'前年度'!D18*100,1))))</f>
        <v>皆減 </v>
      </c>
      <c r="E18" s="80">
        <f>IF(AND('当年度'!E18=0,'前年度'!E18=0),"",IF('前年度'!E18=0,"皆増 ",IF('当年度'!E18=0,"皆減 ",ROUND('増減額'!E18/'前年度'!E18*100,1))))</f>
        <v>-5.4</v>
      </c>
      <c r="F18" s="80">
        <f>IF(AND('当年度'!F18=0,'前年度'!F18=0),"",IF('前年度'!F18=0,"皆増 ",IF('当年度'!F18=0,"皆減 ",ROUND('増減額'!F18/'前年度'!F18*100,1))))</f>
      </c>
      <c r="G18" s="80">
        <f>IF(AND('当年度'!G18=0,'前年度'!G18=0),"",IF('前年度'!G18=0,"皆増 ",IF('当年度'!G18=0,"皆減 ",ROUND('増減額'!G18/'前年度'!G18*100,1))))</f>
      </c>
      <c r="H18" s="80">
        <f>IF(AND('当年度'!H18=0,'前年度'!H18=0),"",IF('前年度'!H18=0,"皆増 ",IF('当年度'!H18=0,"皆減 ",ROUND('増減額'!H18/'前年度'!H18*100,1))))</f>
      </c>
      <c r="I18" s="80">
        <f>IF(AND('当年度'!I18=0,'前年度'!I18=0),"",IF('前年度'!I18=0,"皆増 ",IF('当年度'!I18=0,"皆減 ",ROUND('増減額'!I18/'前年度'!I18*100,1))))</f>
        <v>7</v>
      </c>
      <c r="J18" s="80">
        <f>IF(AND('当年度'!J18=0,'前年度'!J18=0),"",IF('前年度'!J18=0,"皆増 ",IF('当年度'!J18=0,"皆減 ",ROUND('増減額'!J18/'前年度'!J18*100,1))))</f>
        <v>3.2</v>
      </c>
      <c r="K18" s="80">
        <f>IF(AND('当年度'!K18=0,'前年度'!K18=0),"",IF('前年度'!K18=0,"皆増 ",IF('当年度'!K18=0,"皆減 ",ROUND('増減額'!K18/'前年度'!K18*100,1))))</f>
        <v>4.5</v>
      </c>
      <c r="L18" s="80">
        <f>IF(AND('当年度'!L18=0,'前年度'!L18=0),"",IF('前年度'!L18=0,"皆増 ",IF('当年度'!L18=0,"皆減 ",ROUND('増減額'!L18/'前年度'!L18*100,1))))</f>
        <v>3.9</v>
      </c>
      <c r="M18" s="80">
        <f>IF(AND('当年度'!M18=0,'前年度'!M18=0),"",IF('前年度'!M18=0,"皆増 ",IF('当年度'!M18=0,"皆減 ",ROUND('増減額'!M18/'前年度'!M18*100,1))))</f>
        <v>-5.4</v>
      </c>
      <c r="N18" s="80">
        <f>IF(AND('当年度'!N18=0,'前年度'!N18=0),"",IF('前年度'!N18=0,"皆増 ",IF('当年度'!N18=0,"皆減 ",ROUND('増減額'!N18/'前年度'!N18*100,1))))</f>
        <v>2.7</v>
      </c>
      <c r="O18" s="19"/>
      <c r="P18" s="8"/>
      <c r="Q18" s="8"/>
      <c r="R18" s="8"/>
      <c r="S18" s="8"/>
      <c r="T18" s="8"/>
      <c r="U18" s="8"/>
      <c r="V18" s="8"/>
    </row>
    <row r="19" spans="1:22" ht="24" customHeight="1">
      <c r="A19" s="19"/>
      <c r="B19" s="16" t="s">
        <v>50</v>
      </c>
      <c r="C19" s="81">
        <f>IF(AND('当年度'!C19=0,'前年度'!C19=0),"",IF('前年度'!C19=0,"皆増 ",IF('当年度'!C19=0,"皆減 ",ROUND('増減額'!C19/'前年度'!C19*100,1))))</f>
        <v>-0.1</v>
      </c>
      <c r="D19" s="82">
        <f>IF(AND('当年度'!D19=0,'前年度'!D19=0),"",IF('前年度'!D19=0,"皆増 ",IF('当年度'!D19=0,"皆減 ",ROUND('増減額'!D19/'前年度'!D19*100,1))))</f>
        <v>-73.4</v>
      </c>
      <c r="E19" s="82">
        <f>IF(AND('当年度'!E19=0,'前年度'!E19=0),"",IF('前年度'!E19=0,"皆増 ",IF('当年度'!E19=0,"皆減 ",ROUND('増減額'!E19/'前年度'!E19*100,1))))</f>
        <v>182.1</v>
      </c>
      <c r="F19" s="82">
        <f>IF(AND('当年度'!F19=0,'前年度'!F19=0),"",IF('前年度'!F19=0,"皆増 ",IF('当年度'!F19=0,"皆減 ",ROUND('増減額'!F19/'前年度'!F19*100,1))))</f>
        <v>-70.3</v>
      </c>
      <c r="G19" s="82">
        <f>IF(AND('当年度'!G19=0,'前年度'!G19=0),"",IF('前年度'!G19=0,"皆増 ",IF('当年度'!G19=0,"皆減 ",ROUND('増減額'!G19/'前年度'!G19*100,1))))</f>
        <v>-4.9</v>
      </c>
      <c r="H19" s="82">
        <f>IF(AND('当年度'!H19=0,'前年度'!H19=0),"",IF('前年度'!H19=0,"皆増 ",IF('当年度'!H19=0,"皆減 ",ROUND('増減額'!H19/'前年度'!H19*100,1))))</f>
        <v>-98.6</v>
      </c>
      <c r="I19" s="82">
        <f>IF(AND('当年度'!I19=0,'前年度'!I19=0),"",IF('前年度'!I19=0,"皆増 ",IF('当年度'!I19=0,"皆減 ",ROUND('増減額'!I19/'前年度'!I19*100,1))))</f>
        <v>11.2</v>
      </c>
      <c r="J19" s="82">
        <f>IF(AND('当年度'!J19=0,'前年度'!J19=0),"",IF('前年度'!J19=0,"皆増 ",IF('当年度'!J19=0,"皆減 ",ROUND('増減額'!J19/'前年度'!J19*100,1))))</f>
        <v>10.6</v>
      </c>
      <c r="K19" s="82">
        <f>IF(AND('当年度'!K19=0,'前年度'!K19=0),"",IF('前年度'!K19=0,"皆増 ",IF('当年度'!K19=0,"皆減 ",ROUND('増減額'!K19/'前年度'!K19*100,1))))</f>
        <v>21.1</v>
      </c>
      <c r="L19" s="82">
        <f>IF(AND('当年度'!L19=0,'前年度'!L19=0),"",IF('前年度'!L19=0,"皆増 ",IF('当年度'!L19=0,"皆減 ",ROUND('増減額'!L19/'前年度'!L19*100,1))))</f>
        <v>-0.4</v>
      </c>
      <c r="M19" s="82">
        <f>IF(AND('当年度'!M19=0,'前年度'!M19=0),"",IF('前年度'!M19=0,"皆増 ",IF('当年度'!M19=0,"皆減 ",ROUND('増減額'!M19/'前年度'!M19*100,1))))</f>
        <v>3.6</v>
      </c>
      <c r="N19" s="82">
        <f>IF(AND('当年度'!N19=0,'前年度'!N19=0),"",IF('前年度'!N19=0,"皆増 ",IF('当年度'!N19=0,"皆減 ",ROUND('増減額'!N19/'前年度'!N19*100,1))))</f>
        <v>-20.6</v>
      </c>
      <c r="O19" s="19"/>
      <c r="P19" s="8"/>
      <c r="Q19" s="8"/>
      <c r="R19" s="8"/>
      <c r="S19" s="8"/>
      <c r="T19" s="8"/>
      <c r="U19" s="8"/>
      <c r="V19" s="8"/>
    </row>
    <row r="20" spans="1:22" ht="24" customHeight="1">
      <c r="A20" s="19"/>
      <c r="B20" s="14" t="s">
        <v>25</v>
      </c>
      <c r="C20" s="77">
        <f>IF(AND('当年度'!C20=0,'前年度'!C20=0),"",IF('前年度'!C20=0,"皆増 ",IF('当年度'!C20=0,"皆減 ",ROUND('増減額'!C20/'前年度'!C20*100,1))))</f>
      </c>
      <c r="D20" s="78">
        <f>IF(AND('当年度'!D20=0,'前年度'!D20=0),"",IF('前年度'!D20=0,"皆増 ",IF('当年度'!D20=0,"皆減 ",ROUND('増減額'!D20/'前年度'!D20*100,1))))</f>
      </c>
      <c r="E20" s="78">
        <f>IF(AND('当年度'!E20=0,'前年度'!E20=0),"",IF('前年度'!E20=0,"皆増 ",IF('当年度'!E20=0,"皆減 ",ROUND('増減額'!E20/'前年度'!E20*100,1))))</f>
      </c>
      <c r="F20" s="78">
        <f>IF(AND('当年度'!F20=0,'前年度'!F20=0),"",IF('前年度'!F20=0,"皆増 ",IF('当年度'!F20=0,"皆減 ",ROUND('増減額'!F20/'前年度'!F20*100,1))))</f>
      </c>
      <c r="G20" s="78">
        <f>IF(AND('当年度'!G20=0,'前年度'!G20=0),"",IF('前年度'!G20=0,"皆増 ",IF('当年度'!G20=0,"皆減 ",ROUND('増減額'!G20/'前年度'!G20*100,1))))</f>
      </c>
      <c r="H20" s="78">
        <f>IF(AND('当年度'!H20=0,'前年度'!H20=0),"",IF('前年度'!H20=0,"皆増 ",IF('当年度'!H20=0,"皆減 ",ROUND('増減額'!H20/'前年度'!H20*100,1))))</f>
      </c>
      <c r="I20" s="78">
        <f>IF(AND('当年度'!I20=0,'前年度'!I20=0),"",IF('前年度'!I20=0,"皆増 ",IF('当年度'!I20=0,"皆減 ",ROUND('増減額'!I20/'前年度'!I20*100,1))))</f>
        <v>-40.5</v>
      </c>
      <c r="J20" s="78">
        <f>IF(AND('当年度'!J20=0,'前年度'!J20=0),"",IF('前年度'!J20=0,"皆増 ",IF('当年度'!J20=0,"皆減 ",ROUND('増減額'!J20/'前年度'!J20*100,1))))</f>
        <v>-3.2</v>
      </c>
      <c r="K20" s="78">
        <f>IF(AND('当年度'!K20=0,'前年度'!K20=0),"",IF('前年度'!K20=0,"皆増 ",IF('当年度'!K20=0,"皆減 ",ROUND('増減額'!K20/'前年度'!K20*100,1))))</f>
        <v>-46.7</v>
      </c>
      <c r="L20" s="78">
        <f>IF(AND('当年度'!L20=0,'前年度'!L20=0),"",IF('前年度'!L20=0,"皆増 ",IF('当年度'!L20=0,"皆減 ",ROUND('増減額'!L20/'前年度'!L20*100,1))))</f>
        <v>-40.5</v>
      </c>
      <c r="M20" s="78">
        <f>IF(AND('当年度'!M20=0,'前年度'!M20=0),"",IF('前年度'!M20=0,"皆増 ",IF('当年度'!M20=0,"皆減 ",ROUND('増減額'!M20/'前年度'!M20*100,1))))</f>
        <v>-3.2</v>
      </c>
      <c r="N20" s="78">
        <f>IF(AND('当年度'!N20=0,'前年度'!N20=0),"",IF('前年度'!N20=0,"皆増 ",IF('当年度'!N20=0,"皆減 ",ROUND('増減額'!N20/'前年度'!N20*100,1))))</f>
        <v>-46.7</v>
      </c>
      <c r="O20" s="19"/>
      <c r="P20" s="8"/>
      <c r="Q20" s="8"/>
      <c r="R20" s="8"/>
      <c r="S20" s="8"/>
      <c r="T20" s="8"/>
      <c r="U20" s="8"/>
      <c r="V20" s="8"/>
    </row>
    <row r="21" spans="1:22" ht="24" customHeight="1">
      <c r="A21" s="19"/>
      <c r="B21" s="14" t="s">
        <v>26</v>
      </c>
      <c r="C21" s="77">
        <f>IF(AND('当年度'!C21=0,'前年度'!C21=0),"",IF('前年度'!C21=0,"皆増 ",IF('当年度'!C21=0,"皆減 ",ROUND('増減額'!C21/'前年度'!C21*100,1))))</f>
      </c>
      <c r="D21" s="78">
        <f>IF(AND('当年度'!D21=0,'前年度'!D21=0),"",IF('前年度'!D21=0,"皆増 ",IF('当年度'!D21=0,"皆減 ",ROUND('増減額'!D21/'前年度'!D21*100,1))))</f>
      </c>
      <c r="E21" s="78">
        <f>IF(AND('当年度'!E21=0,'前年度'!E21=0),"",IF('前年度'!E21=0,"皆増 ",IF('当年度'!E21=0,"皆減 ",ROUND('増減額'!E21/'前年度'!E21*100,1))))</f>
      </c>
      <c r="F21" s="78">
        <f>IF(AND('当年度'!F21=0,'前年度'!F21=0),"",IF('前年度'!F21=0,"皆増 ",IF('当年度'!F21=0,"皆減 ",ROUND('増減額'!F21/'前年度'!F21*100,1))))</f>
      </c>
      <c r="G21" s="78">
        <f>IF(AND('当年度'!G21=0,'前年度'!G21=0),"",IF('前年度'!G21=0,"皆増 ",IF('当年度'!G21=0,"皆減 ",ROUND('増減額'!G21/'前年度'!G21*100,1))))</f>
      </c>
      <c r="H21" s="78">
        <f>IF(AND('当年度'!H21=0,'前年度'!H21=0),"",IF('前年度'!H21=0,"皆増 ",IF('当年度'!H21=0,"皆減 ",ROUND('増減額'!H21/'前年度'!H21*100,1))))</f>
      </c>
      <c r="I21" s="78">
        <f>IF(AND('当年度'!I21=0,'前年度'!I21=0),"",IF('前年度'!I21=0,"皆増 ",IF('当年度'!I21=0,"皆減 ",ROUND('増減額'!I21/'前年度'!I21*100,1))))</f>
        <v>33.9</v>
      </c>
      <c r="J21" s="78">
        <f>IF(AND('当年度'!J21=0,'前年度'!J21=0),"",IF('前年度'!J21=0,"皆増 ",IF('当年度'!J21=0,"皆減 ",ROUND('増減額'!J21/'前年度'!J21*100,1))))</f>
        <v>38.2</v>
      </c>
      <c r="K21" s="78">
        <f>IF(AND('当年度'!K21=0,'前年度'!K21=0),"",IF('前年度'!K21=0,"皆増 ",IF('当年度'!K21=0,"皆減 ",ROUND('増減額'!K21/'前年度'!K21*100,1))))</f>
        <v>31.7</v>
      </c>
      <c r="L21" s="78">
        <f>IF(AND('当年度'!L21=0,'前年度'!L21=0),"",IF('前年度'!L21=0,"皆増 ",IF('当年度'!L21=0,"皆減 ",ROUND('増減額'!L21/'前年度'!L21*100,1))))</f>
        <v>33.9</v>
      </c>
      <c r="M21" s="78">
        <f>IF(AND('当年度'!M21=0,'前年度'!M21=0),"",IF('前年度'!M21=0,"皆増 ",IF('当年度'!M21=0,"皆減 ",ROUND('増減額'!M21/'前年度'!M21*100,1))))</f>
        <v>38.2</v>
      </c>
      <c r="N21" s="78">
        <f>IF(AND('当年度'!N21=0,'前年度'!N21=0),"",IF('前年度'!N21=0,"皆増 ",IF('当年度'!N21=0,"皆減 ",ROUND('増減額'!N21/'前年度'!N21*100,1))))</f>
        <v>31.7</v>
      </c>
      <c r="O21" s="19"/>
      <c r="P21" s="8"/>
      <c r="Q21" s="8"/>
      <c r="R21" s="8"/>
      <c r="S21" s="8"/>
      <c r="T21" s="8"/>
      <c r="U21" s="8"/>
      <c r="V21" s="8"/>
    </row>
    <row r="22" spans="1:22" ht="24" customHeight="1">
      <c r="A22" s="19"/>
      <c r="B22" s="14" t="s">
        <v>27</v>
      </c>
      <c r="C22" s="77">
        <f>IF(AND('当年度'!C22=0,'前年度'!C22=0),"",IF('前年度'!C22=0,"皆増 ",IF('当年度'!C22=0,"皆減 ",ROUND('増減額'!C22/'前年度'!C22*100,1))))</f>
        <v>21.6</v>
      </c>
      <c r="D22" s="78">
        <f>IF(AND('当年度'!D22=0,'前年度'!D22=0),"",IF('前年度'!D22=0,"皆増 ",IF('当年度'!D22=0,"皆減 ",ROUND('増減額'!D22/'前年度'!D22*100,1))))</f>
        <v>16.6</v>
      </c>
      <c r="E22" s="78" t="str">
        <f>IF(AND('当年度'!E22=0,'前年度'!E22=0),"",IF('前年度'!E22=0,"皆増 ",IF('当年度'!E22=0,"皆減 ",ROUND('増減額'!E22/'前年度'!E22*100,1))))</f>
        <v>皆増 </v>
      </c>
      <c r="F22" s="78">
        <f>IF(AND('当年度'!F22=0,'前年度'!F22=0),"",IF('前年度'!F22=0,"皆増 ",IF('当年度'!F22=0,"皆減 ",ROUND('増減額'!F22/'前年度'!F22*100,1))))</f>
      </c>
      <c r="G22" s="78">
        <f>IF(AND('当年度'!G22=0,'前年度'!G22=0),"",IF('前年度'!G22=0,"皆増 ",IF('当年度'!G22=0,"皆減 ",ROUND('増減額'!G22/'前年度'!G22*100,1))))</f>
      </c>
      <c r="H22" s="78">
        <f>IF(AND('当年度'!H22=0,'前年度'!H22=0),"",IF('前年度'!H22=0,"皆増 ",IF('当年度'!H22=0,"皆減 ",ROUND('増減額'!H22/'前年度'!H22*100,1))))</f>
      </c>
      <c r="I22" s="78">
        <f>IF(AND('当年度'!I22=0,'前年度'!I22=0),"",IF('前年度'!I22=0,"皆増 ",IF('当年度'!I22=0,"皆減 ",ROUND('増減額'!I22/'前年度'!I22*100,1))))</f>
        <v>7.4</v>
      </c>
      <c r="J22" s="78">
        <f>IF(AND('当年度'!J22=0,'前年度'!J22=0),"",IF('前年度'!J22=0,"皆増 ",IF('当年度'!J22=0,"皆減 ",ROUND('増減額'!J22/'前年度'!J22*100,1))))</f>
        <v>46.1</v>
      </c>
      <c r="K22" s="78">
        <f>IF(AND('当年度'!K22=0,'前年度'!K22=0),"",IF('前年度'!K22=0,"皆増 ",IF('当年度'!K22=0,"皆減 ",ROUND('増減額'!K22/'前年度'!K22*100,1))))</f>
        <v>-52.7</v>
      </c>
      <c r="L22" s="78">
        <f>IF(AND('当年度'!L22=0,'前年度'!L22=0),"",IF('前年度'!L22=0,"皆増 ",IF('当年度'!L22=0,"皆減 ",ROUND('増減額'!L22/'前年度'!L22*100,1))))</f>
        <v>9.6</v>
      </c>
      <c r="M22" s="78">
        <f>IF(AND('当年度'!M22=0,'前年度'!M22=0),"",IF('前年度'!M22=0,"皆増 ",IF('当年度'!M22=0,"皆減 ",ROUND('増減額'!M22/'前年度'!M22*100,1))))</f>
        <v>31.8</v>
      </c>
      <c r="N22" s="78">
        <f>IF(AND('当年度'!N22=0,'前年度'!N22=0),"",IF('前年度'!N22=0,"皆増 ",IF('当年度'!N22=0,"皆減 ",ROUND('増減額'!N22/'前年度'!N22*100,1))))</f>
        <v>-45.6</v>
      </c>
      <c r="O22" s="19"/>
      <c r="P22" s="8"/>
      <c r="Q22" s="8"/>
      <c r="R22" s="8"/>
      <c r="S22" s="8"/>
      <c r="T22" s="8"/>
      <c r="U22" s="8"/>
      <c r="V22" s="8"/>
    </row>
    <row r="23" spans="1:22" ht="24" customHeight="1">
      <c r="A23" s="19"/>
      <c r="B23" s="14" t="s">
        <v>28</v>
      </c>
      <c r="C23" s="77" t="str">
        <f>IF(AND('当年度'!C23=0,'前年度'!C23=0),"",IF('前年度'!C23=0,"皆増 ",IF('当年度'!C23=0,"皆減 ",ROUND('増減額'!C23/'前年度'!C23*100,1))))</f>
        <v>皆減 </v>
      </c>
      <c r="D23" s="78">
        <f>IF(AND('当年度'!D23=0,'前年度'!D23=0),"",IF('前年度'!D23=0,"皆増 ",IF('当年度'!D23=0,"皆減 ",ROUND('増減額'!D23/'前年度'!D23*100,1))))</f>
      </c>
      <c r="E23" s="78" t="str">
        <f>IF(AND('当年度'!E23=0,'前年度'!E23=0),"",IF('前年度'!E23=0,"皆増 ",IF('当年度'!E23=0,"皆減 ",ROUND('増減額'!E23/'前年度'!E23*100,1))))</f>
        <v>皆減 </v>
      </c>
      <c r="F23" s="78">
        <f>IF(AND('当年度'!F23=0,'前年度'!F23=0),"",IF('前年度'!F23=0,"皆増 ",IF('当年度'!F23=0,"皆減 ",ROUND('増減額'!F23/'前年度'!F23*100,1))))</f>
      </c>
      <c r="G23" s="78">
        <f>IF(AND('当年度'!G23=0,'前年度'!G23=0),"",IF('前年度'!G23=0,"皆増 ",IF('当年度'!G23=0,"皆減 ",ROUND('増減額'!G23/'前年度'!G23*100,1))))</f>
      </c>
      <c r="H23" s="78">
        <f>IF(AND('当年度'!H23=0,'前年度'!H23=0),"",IF('前年度'!H23=0,"皆増 ",IF('当年度'!H23=0,"皆減 ",ROUND('増減額'!H23/'前年度'!H23*100,1))))</f>
      </c>
      <c r="I23" s="78">
        <f>IF(AND('当年度'!I23=0,'前年度'!I23=0),"",IF('前年度'!I23=0,"皆増 ",IF('当年度'!I23=0,"皆減 ",ROUND('増減額'!I23/'前年度'!I23*100,1))))</f>
        <v>34.8</v>
      </c>
      <c r="J23" s="78">
        <f>IF(AND('当年度'!J23=0,'前年度'!J23=0),"",IF('前年度'!J23=0,"皆増 ",IF('当年度'!J23=0,"皆減 ",ROUND('増減額'!J23/'前年度'!J23*100,1))))</f>
        <v>75.1</v>
      </c>
      <c r="K23" s="78">
        <f>IF(AND('当年度'!K23=0,'前年度'!K23=0),"",IF('前年度'!K23=0,"皆増 ",IF('当年度'!K23=0,"皆減 ",ROUND('増減額'!K23/'前年度'!K23*100,1))))</f>
        <v>4.2</v>
      </c>
      <c r="L23" s="78">
        <f>IF(AND('当年度'!L23=0,'前年度'!L23=0),"",IF('前年度'!L23=0,"皆増 ",IF('当年度'!L23=0,"皆減 ",ROUND('増減額'!L23/'前年度'!L23*100,1))))</f>
        <v>-95.2</v>
      </c>
      <c r="M23" s="78">
        <f>IF(AND('当年度'!M23=0,'前年度'!M23=0),"",IF('前年度'!M23=0,"皆増 ",IF('当年度'!M23=0,"皆減 ",ROUND('増減額'!M23/'前年度'!M23*100,1))))</f>
        <v>75.1</v>
      </c>
      <c r="N23" s="78">
        <f>IF(AND('当年度'!N23=0,'前年度'!N23=0),"",IF('前年度'!N23=0,"皆増 ",IF('当年度'!N23=0,"皆減 ",ROUND('増減額'!N23/'前年度'!N23*100,1))))</f>
        <v>-98.1</v>
      </c>
      <c r="O23" s="19"/>
      <c r="P23" s="8"/>
      <c r="Q23" s="8"/>
      <c r="R23" s="8"/>
      <c r="S23" s="8"/>
      <c r="T23" s="8"/>
      <c r="U23" s="8"/>
      <c r="V23" s="8"/>
    </row>
    <row r="24" spans="1:22" ht="24" customHeight="1">
      <c r="A24" s="19"/>
      <c r="B24" s="14" t="s">
        <v>29</v>
      </c>
      <c r="C24" s="77">
        <f>IF(AND('当年度'!C24=0,'前年度'!C24=0),"",IF('前年度'!C24=0,"皆増 ",IF('当年度'!C24=0,"皆減 ",ROUND('増減額'!C24/'前年度'!C24*100,1))))</f>
      </c>
      <c r="D24" s="78">
        <f>IF(AND('当年度'!D24=0,'前年度'!D24=0),"",IF('前年度'!D24=0,"皆増 ",IF('当年度'!D24=0,"皆減 ",ROUND('増減額'!D24/'前年度'!D24*100,1))))</f>
      </c>
      <c r="E24" s="78">
        <f>IF(AND('当年度'!E24=0,'前年度'!E24=0),"",IF('前年度'!E24=0,"皆増 ",IF('当年度'!E24=0,"皆減 ",ROUND('増減額'!E24/'前年度'!E24*100,1))))</f>
      </c>
      <c r="F24" s="78">
        <f>IF(AND('当年度'!F24=0,'前年度'!F24=0),"",IF('前年度'!F24=0,"皆増 ",IF('当年度'!F24=0,"皆減 ",ROUND('増減額'!F24/'前年度'!F24*100,1))))</f>
      </c>
      <c r="G24" s="78">
        <f>IF(AND('当年度'!G24=0,'前年度'!G24=0),"",IF('前年度'!G24=0,"皆増 ",IF('当年度'!G24=0,"皆減 ",ROUND('増減額'!G24/'前年度'!G24*100,1))))</f>
      </c>
      <c r="H24" s="78">
        <f>IF(AND('当年度'!H24=0,'前年度'!H24=0),"",IF('前年度'!H24=0,"皆増 ",IF('当年度'!H24=0,"皆減 ",ROUND('増減額'!H24/'前年度'!H24*100,1))))</f>
      </c>
      <c r="I24" s="78">
        <f>IF(AND('当年度'!I24=0,'前年度'!I24=0),"",IF('前年度'!I24=0,"皆増 ",IF('当年度'!I24=0,"皆減 ",ROUND('増減額'!I24/'前年度'!I24*100,1))))</f>
        <v>3.3</v>
      </c>
      <c r="J24" s="78">
        <f>IF(AND('当年度'!J24=0,'前年度'!J24=0),"",IF('前年度'!J24=0,"皆増 ",IF('当年度'!J24=0,"皆減 ",ROUND('増減額'!J24/'前年度'!J24*100,1))))</f>
        <v>-9.2</v>
      </c>
      <c r="K24" s="78">
        <f>IF(AND('当年度'!K24=0,'前年度'!K24=0),"",IF('前年度'!K24=0,"皆増 ",IF('当年度'!K24=0,"皆減 ",ROUND('増減額'!K24/'前年度'!K24*100,1))))</f>
        <v>10.7</v>
      </c>
      <c r="L24" s="78">
        <f>IF(AND('当年度'!L24=0,'前年度'!L24=0),"",IF('前年度'!L24=0,"皆増 ",IF('当年度'!L24=0,"皆減 ",ROUND('増減額'!L24/'前年度'!L24*100,1))))</f>
        <v>3.3</v>
      </c>
      <c r="M24" s="78">
        <f>IF(AND('当年度'!M24=0,'前年度'!M24=0),"",IF('前年度'!M24=0,"皆増 ",IF('当年度'!M24=0,"皆減 ",ROUND('増減額'!M24/'前年度'!M24*100,1))))</f>
        <v>-9.2</v>
      </c>
      <c r="N24" s="78">
        <f>IF(AND('当年度'!N24=0,'前年度'!N24=0),"",IF('前年度'!N24=0,"皆増 ",IF('当年度'!N24=0,"皆減 ",ROUND('増減額'!N24/'前年度'!N24*100,1))))</f>
        <v>10.7</v>
      </c>
      <c r="O24" s="19"/>
      <c r="P24" s="8"/>
      <c r="Q24" s="8"/>
      <c r="R24" s="8"/>
      <c r="S24" s="8"/>
      <c r="T24" s="8"/>
      <c r="U24" s="8"/>
      <c r="V24" s="8"/>
    </row>
    <row r="25" spans="1:22" ht="24" customHeight="1">
      <c r="A25" s="19"/>
      <c r="B25" s="14" t="s">
        <v>30</v>
      </c>
      <c r="C25" s="77">
        <f>IF(AND('当年度'!C25=0,'前年度'!C25=0),"",IF('前年度'!C25=0,"皆増 ",IF('当年度'!C25=0,"皆減 ",ROUND('増減額'!C25/'前年度'!C25*100,1))))</f>
      </c>
      <c r="D25" s="78">
        <f>IF(AND('当年度'!D25=0,'前年度'!D25=0),"",IF('前年度'!D25=0,"皆増 ",IF('当年度'!D25=0,"皆減 ",ROUND('増減額'!D25/'前年度'!D25*100,1))))</f>
      </c>
      <c r="E25" s="78">
        <f>IF(AND('当年度'!E25=0,'前年度'!E25=0),"",IF('前年度'!E25=0,"皆増 ",IF('当年度'!E25=0,"皆減 ",ROUND('増減額'!E25/'前年度'!E25*100,1))))</f>
      </c>
      <c r="F25" s="78">
        <f>IF(AND('当年度'!F25=0,'前年度'!F25=0),"",IF('前年度'!F25=0,"皆増 ",IF('当年度'!F25=0,"皆減 ",ROUND('増減額'!F25/'前年度'!F25*100,1))))</f>
        <v>0</v>
      </c>
      <c r="G25" s="78">
        <f>IF(AND('当年度'!G25=0,'前年度'!G25=0),"",IF('前年度'!G25=0,"皆増 ",IF('当年度'!G25=0,"皆減 ",ROUND('増減額'!G25/'前年度'!G25*100,1))))</f>
      </c>
      <c r="H25" s="78">
        <f>IF(AND('当年度'!H25=0,'前年度'!H25=0),"",IF('前年度'!H25=0,"皆増 ",IF('当年度'!H25=0,"皆減 ",ROUND('増減額'!H25/'前年度'!H25*100,1))))</f>
      </c>
      <c r="I25" s="78">
        <f>IF(AND('当年度'!I25=0,'前年度'!I25=0),"",IF('前年度'!I25=0,"皆増 ",IF('当年度'!I25=0,"皆減 ",ROUND('増減額'!I25/'前年度'!I25*100,1))))</f>
        <v>-24.3</v>
      </c>
      <c r="J25" s="78">
        <f>IF(AND('当年度'!J25=0,'前年度'!J25=0),"",IF('前年度'!J25=0,"皆増 ",IF('当年度'!J25=0,"皆減 ",ROUND('増減額'!J25/'前年度'!J25*100,1))))</f>
        <v>-34.3</v>
      </c>
      <c r="K25" s="78">
        <f>IF(AND('当年度'!K25=0,'前年度'!K25=0),"",IF('前年度'!K25=0,"皆増 ",IF('当年度'!K25=0,"皆減 ",ROUND('増減額'!K25/'前年度'!K25*100,1))))</f>
        <v>3.1</v>
      </c>
      <c r="L25" s="78">
        <f>IF(AND('当年度'!L25=0,'前年度'!L25=0),"",IF('前年度'!L25=0,"皆増 ",IF('当年度'!L25=0,"皆減 ",ROUND('増減額'!L25/'前年度'!L25*100,1))))</f>
        <v>-6.6</v>
      </c>
      <c r="M25" s="78">
        <f>IF(AND('当年度'!M25=0,'前年度'!M25=0),"",IF('前年度'!M25=0,"皆増 ",IF('当年度'!M25=0,"皆減 ",ROUND('増減額'!M25/'前年度'!M25*100,1))))</f>
        <v>-34.3</v>
      </c>
      <c r="N25" s="78">
        <f>IF(AND('当年度'!N25=0,'前年度'!N25=0),"",IF('前年度'!N25=0,"皆増 ",IF('当年度'!N25=0,"皆減 ",ROUND('増減額'!N25/'前年度'!N25*100,1))))</f>
        <v>3.1</v>
      </c>
      <c r="O25" s="19"/>
      <c r="P25" s="8"/>
      <c r="Q25" s="8"/>
      <c r="R25" s="8"/>
      <c r="S25" s="8"/>
      <c r="T25" s="8"/>
      <c r="U25" s="8"/>
      <c r="V25" s="8"/>
    </row>
    <row r="26" spans="1:22" ht="24" customHeight="1">
      <c r="A26" s="19"/>
      <c r="B26" s="14" t="s">
        <v>31</v>
      </c>
      <c r="C26" s="77">
        <f>IF(AND('当年度'!C26=0,'前年度'!C26=0),"",IF('前年度'!C26=0,"皆増 ",IF('当年度'!C26=0,"皆減 ",ROUND('増減額'!C26/'前年度'!C26*100,1))))</f>
      </c>
      <c r="D26" s="78">
        <f>IF(AND('当年度'!D26=0,'前年度'!D26=0),"",IF('前年度'!D26=0,"皆増 ",IF('当年度'!D26=0,"皆減 ",ROUND('増減額'!D26/'前年度'!D26*100,1))))</f>
      </c>
      <c r="E26" s="78">
        <f>IF(AND('当年度'!E26=0,'前年度'!E26=0),"",IF('前年度'!E26=0,"皆増 ",IF('当年度'!E26=0,"皆減 ",ROUND('増減額'!E26/'前年度'!E26*100,1))))</f>
      </c>
      <c r="F26" s="78">
        <f>IF(AND('当年度'!F26=0,'前年度'!F26=0),"",IF('前年度'!F26=0,"皆増 ",IF('当年度'!F26=0,"皆減 ",ROUND('増減額'!F26/'前年度'!F26*100,1))))</f>
      </c>
      <c r="G26" s="78">
        <f>IF(AND('当年度'!G26=0,'前年度'!G26=0),"",IF('前年度'!G26=0,"皆増 ",IF('当年度'!G26=0,"皆減 ",ROUND('増減額'!G26/'前年度'!G26*100,1))))</f>
      </c>
      <c r="H26" s="78">
        <f>IF(AND('当年度'!H26=0,'前年度'!H26=0),"",IF('前年度'!H26=0,"皆増 ",IF('当年度'!H26=0,"皆減 ",ROUND('増減額'!H26/'前年度'!H26*100,1))))</f>
      </c>
      <c r="I26" s="78">
        <f>IF(AND('当年度'!I26=0,'前年度'!I26=0),"",IF('前年度'!I26=0,"皆増 ",IF('当年度'!I26=0,"皆減 ",ROUND('増減額'!I26/'前年度'!I26*100,1))))</f>
        <v>0</v>
      </c>
      <c r="J26" s="78">
        <f>IF(AND('当年度'!J26=0,'前年度'!J26=0),"",IF('前年度'!J26=0,"皆増 ",IF('当年度'!J26=0,"皆減 ",ROUND('増減額'!J26/'前年度'!J26*100,1))))</f>
        <v>11.5</v>
      </c>
      <c r="K26" s="78">
        <f>IF(AND('当年度'!K26=0,'前年度'!K26=0),"",IF('前年度'!K26=0,"皆増 ",IF('当年度'!K26=0,"皆減 ",ROUND('増減額'!K26/'前年度'!K26*100,1))))</f>
        <v>1.6</v>
      </c>
      <c r="L26" s="78">
        <f>IF(AND('当年度'!L26=0,'前年度'!L26=0),"",IF('前年度'!L26=0,"皆増 ",IF('当年度'!L26=0,"皆減 ",ROUND('増減額'!L26/'前年度'!L26*100,1))))</f>
        <v>0</v>
      </c>
      <c r="M26" s="78">
        <f>IF(AND('当年度'!M26=0,'前年度'!M26=0),"",IF('前年度'!M26=0,"皆増 ",IF('当年度'!M26=0,"皆減 ",ROUND('増減額'!M26/'前年度'!M26*100,1))))</f>
        <v>11.5</v>
      </c>
      <c r="N26" s="78">
        <f>IF(AND('当年度'!N26=0,'前年度'!N26=0),"",IF('前年度'!N26=0,"皆増 ",IF('当年度'!N26=0,"皆減 ",ROUND('増減額'!N26/'前年度'!N26*100,1))))</f>
        <v>1.6</v>
      </c>
      <c r="O26" s="19"/>
      <c r="P26" s="8"/>
      <c r="Q26" s="8"/>
      <c r="R26" s="8"/>
      <c r="S26" s="8"/>
      <c r="T26" s="8"/>
      <c r="U26" s="8"/>
      <c r="V26" s="8"/>
    </row>
    <row r="27" spans="1:22" ht="24" customHeight="1">
      <c r="A27" s="19"/>
      <c r="B27" s="14" t="s">
        <v>32</v>
      </c>
      <c r="C27" s="77">
        <f>IF(AND('当年度'!C27=0,'前年度'!C27=0),"",IF('前年度'!C27=0,"皆増 ",IF('当年度'!C27=0,"皆減 ",ROUND('増減額'!C27/'前年度'!C27*100,1))))</f>
      </c>
      <c r="D27" s="78">
        <f>IF(AND('当年度'!D27=0,'前年度'!D27=0),"",IF('前年度'!D27=0,"皆増 ",IF('当年度'!D27=0,"皆減 ",ROUND('増減額'!D27/'前年度'!D27*100,1))))</f>
      </c>
      <c r="E27" s="78">
        <f>IF(AND('当年度'!E27=0,'前年度'!E27=0),"",IF('前年度'!E27=0,"皆増 ",IF('当年度'!E27=0,"皆減 ",ROUND('増減額'!E27/'前年度'!E27*100,1))))</f>
      </c>
      <c r="F27" s="78">
        <f>IF(AND('当年度'!F27=0,'前年度'!F27=0),"",IF('前年度'!F27=0,"皆増 ",IF('当年度'!F27=0,"皆減 ",ROUND('増減額'!F27/'前年度'!F27*100,1))))</f>
      </c>
      <c r="G27" s="78">
        <f>IF(AND('当年度'!G27=0,'前年度'!G27=0),"",IF('前年度'!G27=0,"皆増 ",IF('当年度'!G27=0,"皆減 ",ROUND('増減額'!G27/'前年度'!G27*100,1))))</f>
      </c>
      <c r="H27" s="78">
        <f>IF(AND('当年度'!H27=0,'前年度'!H27=0),"",IF('前年度'!H27=0,"皆増 ",IF('当年度'!H27=0,"皆減 ",ROUND('増減額'!H27/'前年度'!H27*100,1))))</f>
      </c>
      <c r="I27" s="78">
        <f>IF(AND('当年度'!I27=0,'前年度'!I27=0),"",IF('前年度'!I27=0,"皆増 ",IF('当年度'!I27=0,"皆減 ",ROUND('増減額'!I27/'前年度'!I27*100,1))))</f>
        <v>-85.7</v>
      </c>
      <c r="J27" s="78">
        <f>IF(AND('当年度'!J27=0,'前年度'!J27=0),"",IF('前年度'!J27=0,"皆増 ",IF('当年度'!J27=0,"皆減 ",ROUND('増減額'!J27/'前年度'!J27*100,1))))</f>
        <v>-91.7</v>
      </c>
      <c r="K27" s="78">
        <f>IF(AND('当年度'!K27=0,'前年度'!K27=0),"",IF('前年度'!K27=0,"皆増 ",IF('当年度'!K27=0,"皆減 ",ROUND('増減額'!K27/'前年度'!K27*100,1))))</f>
        <v>5.2</v>
      </c>
      <c r="L27" s="78">
        <f>IF(AND('当年度'!L27=0,'前年度'!L27=0),"",IF('前年度'!L27=0,"皆増 ",IF('当年度'!L27=0,"皆減 ",ROUND('増減額'!L27/'前年度'!L27*100,1))))</f>
        <v>-85.7</v>
      </c>
      <c r="M27" s="78">
        <f>IF(AND('当年度'!M27=0,'前年度'!M27=0),"",IF('前年度'!M27=0,"皆増 ",IF('当年度'!M27=0,"皆減 ",ROUND('増減額'!M27/'前年度'!M27*100,1))))</f>
        <v>-91.7</v>
      </c>
      <c r="N27" s="78">
        <f>IF(AND('当年度'!N27=0,'前年度'!N27=0),"",IF('前年度'!N27=0,"皆増 ",IF('当年度'!N27=0,"皆減 ",ROUND('増減額'!N27/'前年度'!N27*100,1))))</f>
        <v>5.2</v>
      </c>
      <c r="O27" s="19"/>
      <c r="P27" s="8"/>
      <c r="Q27" s="8"/>
      <c r="R27" s="8"/>
      <c r="S27" s="8"/>
      <c r="T27" s="8"/>
      <c r="U27" s="8"/>
      <c r="V27" s="8"/>
    </row>
    <row r="28" spans="1:22" ht="24" customHeight="1">
      <c r="A28" s="19"/>
      <c r="B28" s="14" t="s">
        <v>33</v>
      </c>
      <c r="C28" s="77">
        <f>IF(AND('当年度'!C28=0,'前年度'!C28=0),"",IF('前年度'!C28=0,"皆増 ",IF('当年度'!C28=0,"皆減 ",ROUND('増減額'!C28/'前年度'!C28*100,1))))</f>
        <v>-6.6</v>
      </c>
      <c r="D28" s="78">
        <f>IF(AND('当年度'!D28=0,'前年度'!D28=0),"",IF('前年度'!D28=0,"皆増 ",IF('当年度'!D28=0,"皆減 ",ROUND('増減額'!D28/'前年度'!D28*100,1))))</f>
        <v>-46.7</v>
      </c>
      <c r="E28" s="78">
        <f>IF(AND('当年度'!E28=0,'前年度'!E28=0),"",IF('前年度'!E28=0,"皆増 ",IF('当年度'!E28=0,"皆減 ",ROUND('増減額'!E28/'前年度'!E28*100,1))))</f>
        <v>-18</v>
      </c>
      <c r="F28" s="78">
        <f>IF(AND('当年度'!F28=0,'前年度'!F28=0),"",IF('前年度'!F28=0,"皆増 ",IF('当年度'!F28=0,"皆減 ",ROUND('増減額'!F28/'前年度'!F28*100,1))))</f>
      </c>
      <c r="G28" s="78">
        <f>IF(AND('当年度'!G28=0,'前年度'!G28=0),"",IF('前年度'!G28=0,"皆増 ",IF('当年度'!G28=0,"皆減 ",ROUND('増減額'!G28/'前年度'!G28*100,1))))</f>
      </c>
      <c r="H28" s="78">
        <f>IF(AND('当年度'!H28=0,'前年度'!H28=0),"",IF('前年度'!H28=0,"皆増 ",IF('当年度'!H28=0,"皆減 ",ROUND('増減額'!H28/'前年度'!H28*100,1))))</f>
      </c>
      <c r="I28" s="78">
        <f>IF(AND('当年度'!I28=0,'前年度'!I28=0),"",IF('前年度'!I28=0,"皆増 ",IF('当年度'!I28=0,"皆減 ",ROUND('増減額'!I28/'前年度'!I28*100,1))))</f>
      </c>
      <c r="J28" s="78">
        <f>IF(AND('当年度'!J28=0,'前年度'!J28=0),"",IF('前年度'!J28=0,"皆増 ",IF('当年度'!J28=0,"皆減 ",ROUND('増減額'!J28/'前年度'!J28*100,1))))</f>
      </c>
      <c r="K28" s="78">
        <f>IF(AND('当年度'!K28=0,'前年度'!K28=0),"",IF('前年度'!K28=0,"皆増 ",IF('当年度'!K28=0,"皆減 ",ROUND('増減額'!K28/'前年度'!K28*100,1))))</f>
      </c>
      <c r="L28" s="78">
        <f>IF(AND('当年度'!L28=0,'前年度'!L28=0),"",IF('前年度'!L28=0,"皆増 ",IF('当年度'!L28=0,"皆減 ",ROUND('増減額'!L28/'前年度'!L28*100,1))))</f>
        <v>-6.6</v>
      </c>
      <c r="M28" s="78">
        <f>IF(AND('当年度'!M28=0,'前年度'!M28=0),"",IF('前年度'!M28=0,"皆増 ",IF('当年度'!M28=0,"皆減 ",ROUND('増減額'!M28/'前年度'!M28*100,1))))</f>
        <v>-46.7</v>
      </c>
      <c r="N28" s="78">
        <f>IF(AND('当年度'!N28=0,'前年度'!N28=0),"",IF('前年度'!N28=0,"皆増 ",IF('当年度'!N28=0,"皆減 ",ROUND('増減額'!N28/'前年度'!N28*100,1))))</f>
        <v>-18</v>
      </c>
      <c r="O28" s="19"/>
      <c r="P28" s="8"/>
      <c r="Q28" s="8"/>
      <c r="R28" s="8"/>
      <c r="S28" s="8"/>
      <c r="T28" s="8"/>
      <c r="U28" s="8"/>
      <c r="V28" s="8"/>
    </row>
    <row r="29" spans="1:22" ht="24" customHeight="1">
      <c r="A29" s="19"/>
      <c r="B29" s="14" t="s">
        <v>34</v>
      </c>
      <c r="C29" s="77">
        <f>IF(AND('当年度'!C29=0,'前年度'!C29=0),"",IF('前年度'!C29=0,"皆増 ",IF('当年度'!C29=0,"皆減 ",ROUND('増減額'!C29/'前年度'!C29*100,1))))</f>
      </c>
      <c r="D29" s="78">
        <f>IF(AND('当年度'!D29=0,'前年度'!D29=0),"",IF('前年度'!D29=0,"皆増 ",IF('当年度'!D29=0,"皆減 ",ROUND('増減額'!D29/'前年度'!D29*100,1))))</f>
      </c>
      <c r="E29" s="78">
        <f>IF(AND('当年度'!E29=0,'前年度'!E29=0),"",IF('前年度'!E29=0,"皆増 ",IF('当年度'!E29=0,"皆減 ",ROUND('増減額'!E29/'前年度'!E29*100,1))))</f>
      </c>
      <c r="F29" s="78">
        <f>IF(AND('当年度'!F29=0,'前年度'!F29=0),"",IF('前年度'!F29=0,"皆増 ",IF('当年度'!F29=0,"皆減 ",ROUND('増減額'!F29/'前年度'!F29*100,1))))</f>
      </c>
      <c r="G29" s="78">
        <f>IF(AND('当年度'!G29=0,'前年度'!G29=0),"",IF('前年度'!G29=0,"皆増 ",IF('当年度'!G29=0,"皆減 ",ROUND('増減額'!G29/'前年度'!G29*100,1))))</f>
      </c>
      <c r="H29" s="78">
        <f>IF(AND('当年度'!H29=0,'前年度'!H29=0),"",IF('前年度'!H29=0,"皆増 ",IF('当年度'!H29=0,"皆減 ",ROUND('増減額'!H29/'前年度'!H29*100,1))))</f>
      </c>
      <c r="I29" s="78" t="str">
        <f>IF(AND('当年度'!I29=0,'前年度'!I29=0),"",IF('前年度'!I29=0,"皆増 ",IF('当年度'!I29=0,"皆減 ",ROUND('増減額'!I29/'前年度'!I29*100,1))))</f>
        <v>皆増 </v>
      </c>
      <c r="J29" s="78" t="str">
        <f>IF(AND('当年度'!J29=0,'前年度'!J29=0),"",IF('前年度'!J29=0,"皆増 ",IF('当年度'!J29=0,"皆減 ",ROUND('増減額'!J29/'前年度'!J29*100,1))))</f>
        <v>皆増 </v>
      </c>
      <c r="K29" s="78" t="str">
        <f>IF(AND('当年度'!K29=0,'前年度'!K29=0),"",IF('前年度'!K29=0,"皆増 ",IF('当年度'!K29=0,"皆減 ",ROUND('増減額'!K29/'前年度'!K29*100,1))))</f>
        <v>皆増 </v>
      </c>
      <c r="L29" s="78" t="str">
        <f>IF(AND('当年度'!L29=0,'前年度'!L29=0),"",IF('前年度'!L29=0,"皆増 ",IF('当年度'!L29=0,"皆減 ",ROUND('増減額'!L29/'前年度'!L29*100,1))))</f>
        <v>皆増 </v>
      </c>
      <c r="M29" s="78" t="str">
        <f>IF(AND('当年度'!M29=0,'前年度'!M29=0),"",IF('前年度'!M29=0,"皆増 ",IF('当年度'!M29=0,"皆減 ",ROUND('増減額'!M29/'前年度'!M29*100,1))))</f>
        <v>皆増 </v>
      </c>
      <c r="N29" s="78" t="str">
        <f>IF(AND('当年度'!N29=0,'前年度'!N29=0),"",IF('前年度'!N29=0,"皆増 ",IF('当年度'!N29=0,"皆減 ",ROUND('増減額'!N29/'前年度'!N29*100,1))))</f>
        <v>皆増 </v>
      </c>
      <c r="O29" s="19"/>
      <c r="P29" s="8"/>
      <c r="Q29" s="8"/>
      <c r="R29" s="8"/>
      <c r="S29" s="8"/>
      <c r="T29" s="8"/>
      <c r="U29" s="8"/>
      <c r="V29" s="8"/>
    </row>
    <row r="30" spans="1:22" ht="24" customHeight="1">
      <c r="A30" s="19"/>
      <c r="B30" s="14" t="s">
        <v>51</v>
      </c>
      <c r="C30" s="77">
        <f>IF(AND('当年度'!C30=0,'前年度'!C30=0),"",IF('前年度'!C30=0,"皆増 ",IF('当年度'!C30=0,"皆減 ",ROUND('増減額'!C30/'前年度'!C30*100,1))))</f>
      </c>
      <c r="D30" s="78">
        <f>IF(AND('当年度'!D30=0,'前年度'!D30=0),"",IF('前年度'!D30=0,"皆増 ",IF('当年度'!D30=0,"皆減 ",ROUND('増減額'!D30/'前年度'!D30*100,1))))</f>
      </c>
      <c r="E30" s="78">
        <f>IF(AND('当年度'!E30=0,'前年度'!E30=0),"",IF('前年度'!E30=0,"皆増 ",IF('当年度'!E30=0,"皆減 ",ROUND('増減額'!E30/'前年度'!E30*100,1))))</f>
      </c>
      <c r="F30" s="78">
        <f>IF(AND('当年度'!F30=0,'前年度'!F30=0),"",IF('前年度'!F30=0,"皆増 ",IF('当年度'!F30=0,"皆減 ",ROUND('増減額'!F30/'前年度'!F30*100,1))))</f>
      </c>
      <c r="G30" s="78">
        <f>IF(AND('当年度'!G30=0,'前年度'!G30=0),"",IF('前年度'!G30=0,"皆増 ",IF('当年度'!G30=0,"皆減 ",ROUND('増減額'!G30/'前年度'!G30*100,1))))</f>
      </c>
      <c r="H30" s="78">
        <f>IF(AND('当年度'!H30=0,'前年度'!H30=0),"",IF('前年度'!H30=0,"皆増 ",IF('当年度'!H30=0,"皆減 ",ROUND('増減額'!H30/'前年度'!H30*100,1))))</f>
      </c>
      <c r="I30" s="78">
        <f>IF(AND('当年度'!I30=0,'前年度'!I30=0),"",IF('前年度'!I30=0,"皆増 ",IF('当年度'!I30=0,"皆減 ",ROUND('増減額'!I30/'前年度'!I30*100,1))))</f>
        <v>0</v>
      </c>
      <c r="J30" s="78" t="str">
        <f>IF(AND('当年度'!J30=0,'前年度'!J30=0),"",IF('前年度'!J30=0,"皆増 ",IF('当年度'!J30=0,"皆減 ",ROUND('増減額'!J30/'前年度'!J30*100,1))))</f>
        <v>皆減 </v>
      </c>
      <c r="K30" s="78">
        <f>IF(AND('当年度'!K30=0,'前年度'!K30=0),"",IF('前年度'!K30=0,"皆増 ",IF('当年度'!K30=0,"皆減 ",ROUND('増減額'!K30/'前年度'!K30*100,1))))</f>
        <v>-9.9</v>
      </c>
      <c r="L30" s="78">
        <f>IF(AND('当年度'!L30=0,'前年度'!L30=0),"",IF('前年度'!L30=0,"皆増 ",IF('当年度'!L30=0,"皆減 ",ROUND('増減額'!L30/'前年度'!L30*100,1))))</f>
        <v>0</v>
      </c>
      <c r="M30" s="78" t="str">
        <f>IF(AND('当年度'!M30=0,'前年度'!M30=0),"",IF('前年度'!M30=0,"皆増 ",IF('当年度'!M30=0,"皆減 ",ROUND('増減額'!M30/'前年度'!M30*100,1))))</f>
        <v>皆減 </v>
      </c>
      <c r="N30" s="78">
        <f>IF(AND('当年度'!N30=0,'前年度'!N30=0),"",IF('前年度'!N30=0,"皆増 ",IF('当年度'!N30=0,"皆減 ",ROUND('増減額'!N30/'前年度'!N30*100,1))))</f>
        <v>-9.9</v>
      </c>
      <c r="O30" s="19"/>
      <c r="P30" s="8"/>
      <c r="Q30" s="8"/>
      <c r="R30" s="8"/>
      <c r="S30" s="8"/>
      <c r="T30" s="8"/>
      <c r="U30" s="8"/>
      <c r="V30" s="8"/>
    </row>
    <row r="31" spans="1:22" ht="24" customHeight="1">
      <c r="A31" s="19"/>
      <c r="B31" s="14" t="s">
        <v>52</v>
      </c>
      <c r="C31" s="77">
        <f>IF(AND('当年度'!C31=0,'前年度'!C31=0),"",IF('前年度'!C31=0,"皆増 ",IF('当年度'!C31=0,"皆減 ",ROUND('増減額'!C31/'前年度'!C31*100,1))))</f>
        <v>38.3</v>
      </c>
      <c r="D31" s="78">
        <f>IF(AND('当年度'!D31=0,'前年度'!D31=0),"",IF('前年度'!D31=0,"皆増 ",IF('当年度'!D31=0,"皆減 ",ROUND('増減額'!D31/'前年度'!D31*100,1))))</f>
        <v>86.9</v>
      </c>
      <c r="E31" s="78">
        <f>IF(AND('当年度'!E31=0,'前年度'!E31=0),"",IF('前年度'!E31=0,"皆増 ",IF('当年度'!E31=0,"皆減 ",ROUND('増減額'!E31/'前年度'!E31*100,1))))</f>
        <v>-16.2</v>
      </c>
      <c r="F31" s="78">
        <f>IF(AND('当年度'!F31=0,'前年度'!F31=0),"",IF('前年度'!F31=0,"皆増 ",IF('当年度'!F31=0,"皆減 ",ROUND('増減額'!F31/'前年度'!F31*100,1))))</f>
      </c>
      <c r="G31" s="78">
        <f>IF(AND('当年度'!G31=0,'前年度'!G31=0),"",IF('前年度'!G31=0,"皆増 ",IF('当年度'!G31=0,"皆減 ",ROUND('増減額'!G31/'前年度'!G31*100,1))))</f>
      </c>
      <c r="H31" s="78">
        <f>IF(AND('当年度'!H31=0,'前年度'!H31=0),"",IF('前年度'!H31=0,"皆増 ",IF('当年度'!H31=0,"皆減 ",ROUND('増減額'!H31/'前年度'!H31*100,1))))</f>
      </c>
      <c r="I31" s="78">
        <f>IF(AND('当年度'!I31=0,'前年度'!I31=0),"",IF('前年度'!I31=0,"皆増 ",IF('当年度'!I31=0,"皆減 ",ROUND('増減額'!I31/'前年度'!I31*100,1))))</f>
        <v>2.9</v>
      </c>
      <c r="J31" s="78">
        <f>IF(AND('当年度'!J31=0,'前年度'!J31=0),"",IF('前年度'!J31=0,"皆増 ",IF('当年度'!J31=0,"皆減 ",ROUND('増減額'!J31/'前年度'!J31*100,1))))</f>
        <v>-14.8</v>
      </c>
      <c r="K31" s="78">
        <f>IF(AND('当年度'!K31=0,'前年度'!K31=0),"",IF('前年度'!K31=0,"皆増 ",IF('当年度'!K31=0,"皆減 ",ROUND('増減額'!K31/'前年度'!K31*100,1))))</f>
        <v>1.3</v>
      </c>
      <c r="L31" s="78">
        <f>IF(AND('当年度'!L31=0,'前年度'!L31=0),"",IF('前年度'!L31=0,"皆増 ",IF('当年度'!L31=0,"皆減 ",ROUND('増減額'!L31/'前年度'!L31*100,1))))</f>
        <v>24.3</v>
      </c>
      <c r="M31" s="78">
        <f>IF(AND('当年度'!M31=0,'前年度'!M31=0),"",IF('前年度'!M31=0,"皆増 ",IF('当年度'!M31=0,"皆減 ",ROUND('増減額'!M31/'前年度'!M31*100,1))))</f>
        <v>33.7</v>
      </c>
      <c r="N31" s="78">
        <f>IF(AND('当年度'!N31=0,'前年度'!N31=0),"",IF('前年度'!N31=0,"皆増 ",IF('当年度'!N31=0,"皆減 ",ROUND('増減額'!N31/'前年度'!N31*100,1))))</f>
        <v>-11.1</v>
      </c>
      <c r="O31" s="19"/>
      <c r="P31" s="8"/>
      <c r="Q31" s="8"/>
      <c r="R31" s="8"/>
      <c r="S31" s="8"/>
      <c r="T31" s="8"/>
      <c r="U31" s="8"/>
      <c r="V31" s="8"/>
    </row>
    <row r="32" spans="1:22" ht="24" customHeight="1">
      <c r="A32" s="19"/>
      <c r="B32" s="14" t="s">
        <v>53</v>
      </c>
      <c r="C32" s="77">
        <f>IF(AND('当年度'!C32=0,'前年度'!C32=0),"",IF('前年度'!C32=0,"皆増 ",IF('当年度'!C32=0,"皆減 ",ROUND('増減額'!C32/'前年度'!C32*100,1))))</f>
      </c>
      <c r="D32" s="78">
        <f>IF(AND('当年度'!D32=0,'前年度'!D32=0),"",IF('前年度'!D32=0,"皆増 ",IF('当年度'!D32=0,"皆減 ",ROUND('増減額'!D32/'前年度'!D32*100,1))))</f>
      </c>
      <c r="E32" s="78">
        <f>IF(AND('当年度'!E32=0,'前年度'!E32=0),"",IF('前年度'!E32=0,"皆増 ",IF('当年度'!E32=0,"皆減 ",ROUND('増減額'!E32/'前年度'!E32*100,1))))</f>
      </c>
      <c r="F32" s="78">
        <f>IF(AND('当年度'!F32=0,'前年度'!F32=0),"",IF('前年度'!F32=0,"皆増 ",IF('当年度'!F32=0,"皆減 ",ROUND('増減額'!F32/'前年度'!F32*100,1))))</f>
      </c>
      <c r="G32" s="78">
        <f>IF(AND('当年度'!G32=0,'前年度'!G32=0),"",IF('前年度'!G32=0,"皆増 ",IF('当年度'!G32=0,"皆減 ",ROUND('増減額'!G32/'前年度'!G32*100,1))))</f>
      </c>
      <c r="H32" s="78">
        <f>IF(AND('当年度'!H32=0,'前年度'!H32=0),"",IF('前年度'!H32=0,"皆増 ",IF('当年度'!H32=0,"皆減 ",ROUND('増減額'!H32/'前年度'!H32*100,1))))</f>
      </c>
      <c r="I32" s="78">
        <f>IF(AND('当年度'!I32=0,'前年度'!I32=0),"",IF('前年度'!I32=0,"皆増 ",IF('当年度'!I32=0,"皆減 ",ROUND('増減額'!I32/'前年度'!I32*100,1))))</f>
        <v>47.5</v>
      </c>
      <c r="J32" s="78">
        <f>IF(AND('当年度'!J32=0,'前年度'!J32=0),"",IF('前年度'!J32=0,"皆増 ",IF('当年度'!J32=0,"皆減 ",ROUND('増減額'!J32/'前年度'!J32*100,1))))</f>
        <v>162.6</v>
      </c>
      <c r="K32" s="78">
        <f>IF(AND('当年度'!K32=0,'前年度'!K32=0),"",IF('前年度'!K32=0,"皆増 ",IF('当年度'!K32=0,"皆減 ",ROUND('増減額'!K32/'前年度'!K32*100,1))))</f>
        <v>-12</v>
      </c>
      <c r="L32" s="78">
        <f>IF(AND('当年度'!L32=0,'前年度'!L32=0),"",IF('前年度'!L32=0,"皆増 ",IF('当年度'!L32=0,"皆減 ",ROUND('増減額'!L32/'前年度'!L32*100,1))))</f>
        <v>47.5</v>
      </c>
      <c r="M32" s="78">
        <f>IF(AND('当年度'!M32=0,'前年度'!M32=0),"",IF('前年度'!M32=0,"皆増 ",IF('当年度'!M32=0,"皆減 ",ROUND('増減額'!M32/'前年度'!M32*100,1))))</f>
        <v>162.6</v>
      </c>
      <c r="N32" s="78">
        <f>IF(AND('当年度'!N32=0,'前年度'!N32=0),"",IF('前年度'!N32=0,"皆増 ",IF('当年度'!N32=0,"皆減 ",ROUND('増減額'!N32/'前年度'!N32*100,1))))</f>
        <v>-12</v>
      </c>
      <c r="O32" s="19"/>
      <c r="P32" s="8"/>
      <c r="Q32" s="8"/>
      <c r="R32" s="8"/>
      <c r="S32" s="8"/>
      <c r="T32" s="8"/>
      <c r="U32" s="8"/>
      <c r="V32" s="8"/>
    </row>
    <row r="33" spans="1:22" ht="24" customHeight="1">
      <c r="A33" s="19"/>
      <c r="B33" s="14" t="s">
        <v>35</v>
      </c>
      <c r="C33" s="77">
        <f>IF(AND('当年度'!C33=0,'前年度'!C33=0),"",IF('前年度'!C33=0,"皆増 ",IF('当年度'!C33=0,"皆減 ",ROUND('増減額'!C33/'前年度'!C33*100,1))))</f>
      </c>
      <c r="D33" s="78">
        <f>IF(AND('当年度'!D33=0,'前年度'!D33=0),"",IF('前年度'!D33=0,"皆増 ",IF('当年度'!D33=0,"皆減 ",ROUND('増減額'!D33/'前年度'!D33*100,1))))</f>
      </c>
      <c r="E33" s="78">
        <f>IF(AND('当年度'!E33=0,'前年度'!E33=0),"",IF('前年度'!E33=0,"皆増 ",IF('当年度'!E33=0,"皆減 ",ROUND('増減額'!E33/'前年度'!E33*100,1))))</f>
      </c>
      <c r="F33" s="78">
        <f>IF(AND('当年度'!F33=0,'前年度'!F33=0),"",IF('前年度'!F33=0,"皆増 ",IF('当年度'!F33=0,"皆減 ",ROUND('増減額'!F33/'前年度'!F33*100,1))))</f>
      </c>
      <c r="G33" s="78">
        <f>IF(AND('当年度'!G33=0,'前年度'!G33=0),"",IF('前年度'!G33=0,"皆増 ",IF('当年度'!G33=0,"皆減 ",ROUND('増減額'!G33/'前年度'!G33*100,1))))</f>
      </c>
      <c r="H33" s="78">
        <f>IF(AND('当年度'!H33=0,'前年度'!H33=0),"",IF('前年度'!H33=0,"皆増 ",IF('当年度'!H33=0,"皆減 ",ROUND('増減額'!H33/'前年度'!H33*100,1))))</f>
      </c>
      <c r="I33" s="78">
        <f>IF(AND('当年度'!I33=0,'前年度'!I33=0),"",IF('前年度'!I33=0,"皆増 ",IF('当年度'!I33=0,"皆減 ",ROUND('増減額'!I33/'前年度'!I33*100,1))))</f>
        <v>-96.3</v>
      </c>
      <c r="J33" s="78">
        <f>IF(AND('当年度'!J33=0,'前年度'!J33=0),"",IF('前年度'!J33=0,"皆増 ",IF('当年度'!J33=0,"皆減 ",ROUND('増減額'!J33/'前年度'!J33*100,1))))</f>
        <v>-96.3</v>
      </c>
      <c r="K33" s="78">
        <f>IF(AND('当年度'!K33=0,'前年度'!K33=0),"",IF('前年度'!K33=0,"皆増 ",IF('当年度'!K33=0,"皆減 ",ROUND('増減額'!K33/'前年度'!K33*100,1))))</f>
      </c>
      <c r="L33" s="78">
        <f>IF(AND('当年度'!L33=0,'前年度'!L33=0),"",IF('前年度'!L33=0,"皆増 ",IF('当年度'!L33=0,"皆減 ",ROUND('増減額'!L33/'前年度'!L33*100,1))))</f>
        <v>-96.3</v>
      </c>
      <c r="M33" s="78">
        <f>IF(AND('当年度'!M33=0,'前年度'!M33=0),"",IF('前年度'!M33=0,"皆増 ",IF('当年度'!M33=0,"皆減 ",ROUND('増減額'!M33/'前年度'!M33*100,1))))</f>
        <v>-96.3</v>
      </c>
      <c r="N33" s="78">
        <f>IF(AND('当年度'!N33=0,'前年度'!N33=0),"",IF('前年度'!N33=0,"皆増 ",IF('当年度'!N33=0,"皆減 ",ROUND('増減額'!N33/'前年度'!N33*100,1))))</f>
      </c>
      <c r="O33" s="19"/>
      <c r="P33" s="8"/>
      <c r="Q33" s="8"/>
      <c r="R33" s="8"/>
      <c r="S33" s="8"/>
      <c r="T33" s="8"/>
      <c r="U33" s="8"/>
      <c r="V33" s="8"/>
    </row>
    <row r="34" spans="1:22" ht="24" customHeight="1">
      <c r="A34" s="19"/>
      <c r="B34" s="14" t="s">
        <v>36</v>
      </c>
      <c r="C34" s="77">
        <f>IF(AND('当年度'!C34=0,'前年度'!C34=0),"",IF('前年度'!C34=0,"皆増 ",IF('当年度'!C34=0,"皆減 ",ROUND('増減額'!C34/'前年度'!C34*100,1))))</f>
      </c>
      <c r="D34" s="78">
        <f>IF(AND('当年度'!D34=0,'前年度'!D34=0),"",IF('前年度'!D34=0,"皆増 ",IF('当年度'!D34=0,"皆減 ",ROUND('増減額'!D34/'前年度'!D34*100,1))))</f>
      </c>
      <c r="E34" s="78">
        <f>IF(AND('当年度'!E34=0,'前年度'!E34=0),"",IF('前年度'!E34=0,"皆増 ",IF('当年度'!E34=0,"皆減 ",ROUND('増減額'!E34/'前年度'!E34*100,1))))</f>
      </c>
      <c r="F34" s="78">
        <f>IF(AND('当年度'!F34=0,'前年度'!F34=0),"",IF('前年度'!F34=0,"皆増 ",IF('当年度'!F34=0,"皆減 ",ROUND('増減額'!F34/'前年度'!F34*100,1))))</f>
      </c>
      <c r="G34" s="78">
        <f>IF(AND('当年度'!G34=0,'前年度'!G34=0),"",IF('前年度'!G34=0,"皆増 ",IF('当年度'!G34=0,"皆減 ",ROUND('増減額'!G34/'前年度'!G34*100,1))))</f>
      </c>
      <c r="H34" s="78">
        <f>IF(AND('当年度'!H34=0,'前年度'!H34=0),"",IF('前年度'!H34=0,"皆増 ",IF('当年度'!H34=0,"皆減 ",ROUND('増減額'!H34/'前年度'!H34*100,1))))</f>
      </c>
      <c r="I34" s="78">
        <f>IF(AND('当年度'!I34=0,'前年度'!I34=0),"",IF('前年度'!I34=0,"皆増 ",IF('当年度'!I34=0,"皆減 ",ROUND('増減額'!I34/'前年度'!I34*100,1))))</f>
        <v>0</v>
      </c>
      <c r="J34" s="78">
        <f>IF(AND('当年度'!J34=0,'前年度'!J34=0),"",IF('前年度'!J34=0,"皆増 ",IF('当年度'!J34=0,"皆減 ",ROUND('増減額'!J34/'前年度'!J34*100,1))))</f>
        <v>0</v>
      </c>
      <c r="K34" s="78">
        <f>IF(AND('当年度'!K34=0,'前年度'!K34=0),"",IF('前年度'!K34=0,"皆増 ",IF('当年度'!K34=0,"皆減 ",ROUND('増減額'!K34/'前年度'!K34*100,1))))</f>
        <v>0</v>
      </c>
      <c r="L34" s="78">
        <f>IF(AND('当年度'!L34=0,'前年度'!L34=0),"",IF('前年度'!L34=0,"皆増 ",IF('当年度'!L34=0,"皆減 ",ROUND('増減額'!L34/'前年度'!L34*100,1))))</f>
        <v>0</v>
      </c>
      <c r="M34" s="78">
        <f>IF(AND('当年度'!M34=0,'前年度'!M34=0),"",IF('前年度'!M34=0,"皆増 ",IF('当年度'!M34=0,"皆減 ",ROUND('増減額'!M34/'前年度'!M34*100,1))))</f>
        <v>0</v>
      </c>
      <c r="N34" s="78">
        <f>IF(AND('当年度'!N34=0,'前年度'!N34=0),"",IF('前年度'!N34=0,"皆増 ",IF('当年度'!N34=0,"皆減 ",ROUND('増減額'!N34/'前年度'!N34*100,1))))</f>
        <v>0</v>
      </c>
      <c r="O34" s="19"/>
      <c r="P34" s="8"/>
      <c r="Q34" s="8"/>
      <c r="R34" s="8"/>
      <c r="S34" s="8"/>
      <c r="T34" s="8"/>
      <c r="U34" s="8"/>
      <c r="V34" s="8"/>
    </row>
    <row r="35" spans="1:22" ht="27.75" customHeight="1">
      <c r="A35" s="19"/>
      <c r="B35" s="20" t="s">
        <v>37</v>
      </c>
      <c r="C35" s="82">
        <f>IF(AND('当年度'!C35=0,'前年度'!C35=0),"",IF('前年度'!C35=0,"皆増 ",IF('当年度'!C35=0,"皆減 ",ROUND('増減額'!C35/'前年度'!C35*100,1))))</f>
        <v>11.4</v>
      </c>
      <c r="D35" s="82">
        <f>IF(AND('当年度'!D35=0,'前年度'!D35=0),"",IF('前年度'!D35=0,"皆増 ",IF('当年度'!D35=0,"皆減 ",ROUND('増減額'!D35/'前年度'!D35*100,1))))</f>
        <v>16</v>
      </c>
      <c r="E35" s="82">
        <f>IF(AND('当年度'!E35=0,'前年度'!E35=0),"",IF('前年度'!E35=0,"皆増 ",IF('当年度'!E35=0,"皆減 ",ROUND('増減額'!E35/'前年度'!E35*100,1))))</f>
        <v>22.1</v>
      </c>
      <c r="F35" s="82">
        <f>IF(AND('当年度'!F35=0,'前年度'!F35=0),"",IF('前年度'!F35=0,"皆増 ",IF('当年度'!F35=0,"皆減 ",ROUND('増減額'!F35/'前年度'!F35*100,1))))</f>
        <v>6.1</v>
      </c>
      <c r="G35" s="82">
        <f>IF(AND('当年度'!G35=0,'前年度'!G35=0),"",IF('前年度'!G35=0,"皆増 ",IF('当年度'!G35=0,"皆減 ",ROUND('増減額'!G35/'前年度'!G35*100,1))))</f>
        <v>-18.9</v>
      </c>
      <c r="H35" s="82">
        <f>IF(AND('当年度'!H35=0,'前年度'!H35=0),"",IF('前年度'!H35=0,"皆増 ",IF('当年度'!H35=0,"皆減 ",ROUND('増減額'!H35/'前年度'!H35*100,1))))</f>
        <v>-53.6</v>
      </c>
      <c r="I35" s="82">
        <f>IF(AND('当年度'!I35=0,'前年度'!I35=0),"",IF('前年度'!I35=0,"皆増 ",IF('当年度'!I35=0,"皆減 ",ROUND('増減額'!I35/'前年度'!I35*100,1))))</f>
        <v>5</v>
      </c>
      <c r="J35" s="82">
        <f>IF(AND('当年度'!J35=0,'前年度'!J35=0),"",IF('前年度'!J35=0,"皆増 ",IF('当年度'!J35=0,"皆減 ",ROUND('増減額'!J35/'前年度'!J35*100,1))))</f>
        <v>9.6</v>
      </c>
      <c r="K35" s="82">
        <f>IF(AND('当年度'!K35=0,'前年度'!K35=0),"",IF('前年度'!K35=0,"皆増 ",IF('当年度'!K35=0,"皆減 ",ROUND('増減額'!K35/'前年度'!K35*100,1))))</f>
        <v>-14.8</v>
      </c>
      <c r="L35" s="82">
        <f>IF(AND('当年度'!L35=0,'前年度'!L35=0),"",IF('前年度'!L35=0,"皆増 ",IF('当年度'!L35=0,"皆減 ",ROUND('増減額'!L35/'前年度'!L35*100,1))))</f>
        <v>6.5</v>
      </c>
      <c r="M35" s="82">
        <f>IF(AND('当年度'!M35=0,'前年度'!M35=0),"",IF('前年度'!M35=0,"皆増 ",IF('当年度'!M35=0,"皆減 ",ROUND('増減額'!M35/'前年度'!M35*100,1))))</f>
        <v>8.7</v>
      </c>
      <c r="N35" s="82">
        <f>IF(AND('当年度'!N35=0,'前年度'!N35=0),"",IF('前年度'!N35=0,"皆増 ",IF('当年度'!N35=0,"皆減 ",ROUND('増減額'!N35/'前年度'!N35*100,1))))</f>
        <v>-5.2</v>
      </c>
      <c r="O35" s="19"/>
      <c r="P35" s="8"/>
      <c r="Q35" s="8"/>
      <c r="R35" s="8"/>
      <c r="S35" s="8"/>
      <c r="T35" s="8"/>
      <c r="U35" s="8"/>
      <c r="V35" s="8"/>
    </row>
    <row r="36" spans="1:22" ht="27.75" customHeight="1">
      <c r="A36" s="19"/>
      <c r="B36" s="20" t="s">
        <v>64</v>
      </c>
      <c r="C36" s="82">
        <f>IF(AND('当年度'!C36=0,'前年度'!C36=0),"",IF('前年度'!C36=0,"皆増 ",IF('当年度'!C36=0,"皆減 ",ROUND('増減額'!C36/'前年度'!C36*100,1))))</f>
        <v>-17.4</v>
      </c>
      <c r="D36" s="82">
        <f>IF(AND('当年度'!D36=0,'前年度'!D36=0),"",IF('前年度'!D36=0,"皆増 ",IF('当年度'!D36=0,"皆減 ",ROUND('増減額'!D36/'前年度'!D36*100,1))))</f>
        <v>63.6</v>
      </c>
      <c r="E36" s="82">
        <f>IF(AND('当年度'!E36=0,'前年度'!E36=0),"",IF('前年度'!E36=0,"皆増 ",IF('当年度'!E36=0,"皆減 ",ROUND('増減額'!E36/'前年度'!E36*100,1))))</f>
        <v>-76.3</v>
      </c>
      <c r="F36" s="82">
        <f>IF(AND('当年度'!F36=0,'前年度'!F36=0),"",IF('前年度'!F36=0,"皆増 ",IF('当年度'!F36=0,"皆減 ",ROUND('増減額'!F36/'前年度'!F36*100,1))))</f>
        <v>0</v>
      </c>
      <c r="G36" s="82">
        <f>IF(AND('当年度'!G36=0,'前年度'!G36=0),"",IF('前年度'!G36=0,"皆増 ",IF('当年度'!G36=0,"皆減 ",ROUND('増減額'!G36/'前年度'!G36*100,1))))</f>
      </c>
      <c r="H36" s="82">
        <f>IF(AND('当年度'!H36=0,'前年度'!H36=0),"",IF('前年度'!H36=0,"皆増 ",IF('当年度'!H36=0,"皆減 ",ROUND('増減額'!H36/'前年度'!H36*100,1))))</f>
      </c>
      <c r="I36" s="82">
        <f>IF(AND('当年度'!I36=0,'前年度'!I36=0),"",IF('前年度'!I36=0,"皆増 ",IF('当年度'!I36=0,"皆減 ",ROUND('増減額'!I36/'前年度'!I36*100,1))))</f>
        <v>-10.4</v>
      </c>
      <c r="J36" s="82">
        <f>IF(AND('当年度'!J36=0,'前年度'!J36=0),"",IF('前年度'!J36=0,"皆増 ",IF('当年度'!J36=0,"皆減 ",ROUND('増減額'!J36/'前年度'!J36*100,1))))</f>
        <v>-18.2</v>
      </c>
      <c r="K36" s="82">
        <f>IF(AND('当年度'!K36=0,'前年度'!K36=0),"",IF('前年度'!K36=0,"皆増 ",IF('当年度'!K36=0,"皆減 ",ROUND('増減額'!K36/'前年度'!K36*100,1))))</f>
        <v>-2.5</v>
      </c>
      <c r="L36" s="82">
        <f>IF(AND('当年度'!L36=0,'前年度'!L36=0),"",IF('前年度'!L36=0,"皆増 ",IF('当年度'!L36=0,"皆減 ",ROUND('増減額'!L36/'前年度'!L36*100,1))))</f>
        <v>-10.2</v>
      </c>
      <c r="M36" s="82">
        <f>IF(AND('当年度'!M36=0,'前年度'!M36=0),"",IF('前年度'!M36=0,"皆増 ",IF('当年度'!M36=0,"皆減 ",ROUND('増減額'!M36/'前年度'!M36*100,1))))</f>
        <v>-10.4</v>
      </c>
      <c r="N36" s="82">
        <f>IF(AND('当年度'!N36=0,'前年度'!N36=0),"",IF('前年度'!N36=0,"皆増 ",IF('当年度'!N36=0,"皆減 ",ROUND('増減額'!N36/'前年度'!N36*100,1))))</f>
        <v>-28.9</v>
      </c>
      <c r="O36" s="19"/>
      <c r="P36" s="8"/>
      <c r="Q36" s="8"/>
      <c r="R36" s="8"/>
      <c r="S36" s="8"/>
      <c r="T36" s="8"/>
      <c r="U36" s="8"/>
      <c r="V36" s="8"/>
    </row>
    <row r="37" spans="1:22" ht="27.75" customHeight="1">
      <c r="A37" s="19"/>
      <c r="B37" s="20" t="s">
        <v>39</v>
      </c>
      <c r="C37" s="82">
        <f>IF(AND('当年度'!C37=0,'前年度'!C37=0),"",IF('前年度'!C37=0,"皆増 ",IF('当年度'!C37=0,"皆減 ",ROUND('増減額'!C37/'前年度'!C37*100,1))))</f>
        <v>10.7</v>
      </c>
      <c r="D37" s="82">
        <f>IF(AND('当年度'!D37=0,'前年度'!D37=0),"",IF('前年度'!D37=0,"皆増 ",IF('当年度'!D37=0,"皆減 ",ROUND('増減額'!D37/'前年度'!D37*100,1))))</f>
        <v>17.4</v>
      </c>
      <c r="E37" s="82">
        <f>IF(AND('当年度'!E37=0,'前年度'!E37=0),"",IF('前年度'!E37=0,"皆増 ",IF('当年度'!E37=0,"皆減 ",ROUND('増減額'!E37/'前年度'!E37*100,1))))</f>
        <v>18.4</v>
      </c>
      <c r="F37" s="82">
        <f>IF(AND('当年度'!F37=0,'前年度'!F37=0),"",IF('前年度'!F37=0,"皆増 ",IF('当年度'!F37=0,"皆減 ",ROUND('増減額'!F37/'前年度'!F37*100,1))))</f>
        <v>6</v>
      </c>
      <c r="G37" s="82">
        <f>IF(AND('当年度'!G37=0,'前年度'!G37=0),"",IF('前年度'!G37=0,"皆増 ",IF('当年度'!G37=0,"皆減 ",ROUND('増減額'!G37/'前年度'!G37*100,1))))</f>
        <v>-18.9</v>
      </c>
      <c r="H37" s="82">
        <f>IF(AND('当年度'!H37=0,'前年度'!H37=0),"",IF('前年度'!H37=0,"皆増 ",IF('当年度'!H37=0,"皆減 ",ROUND('増減額'!H37/'前年度'!H37*100,1))))</f>
        <v>-53.6</v>
      </c>
      <c r="I37" s="82">
        <f>IF(AND('当年度'!I37=0,'前年度'!I37=0),"",IF('前年度'!I37=0,"皆増 ",IF('当年度'!I37=0,"皆減 ",ROUND('増減額'!I37/'前年度'!I37*100,1))))</f>
        <v>4.6</v>
      </c>
      <c r="J37" s="82">
        <f>IF(AND('当年度'!J37=0,'前年度'!J37=0),"",IF('前年度'!J37=0,"皆増 ",IF('当年度'!J37=0,"皆減 ",ROUND('増減額'!J37/'前年度'!J37*100,1))))</f>
        <v>8.7</v>
      </c>
      <c r="K37" s="82">
        <f>IF(AND('当年度'!K37=0,'前年度'!K37=0),"",IF('前年度'!K37=0,"皆増 ",IF('当年度'!K37=0,"皆減 ",ROUND('増減額'!K37/'前年度'!K37*100,1))))</f>
        <v>-14.3</v>
      </c>
      <c r="L37" s="82">
        <f>IF(AND('当年度'!L37=0,'前年度'!L37=0),"",IF('前年度'!L37=0,"皆増 ",IF('当年度'!L37=0,"皆減 ",ROUND('増減額'!L37/'前年度'!L37*100,1))))</f>
        <v>6.1</v>
      </c>
      <c r="M37" s="82">
        <f>IF(AND('当年度'!M37=0,'前年度'!M37=0),"",IF('前年度'!M37=0,"皆増 ",IF('当年度'!M37=0,"皆減 ",ROUND('増減額'!M37/'前年度'!M37*100,1))))</f>
        <v>8.1</v>
      </c>
      <c r="N37" s="82">
        <f>IF(AND('当年度'!N37=0,'前年度'!N37=0),"",IF('前年度'!N37=0,"皆増 ",IF('当年度'!N37=0,"皆減 ",ROUND('増減額'!N37/'前年度'!N37*100,1))))</f>
        <v>-6</v>
      </c>
      <c r="O37" s="19"/>
      <c r="P37" s="8"/>
      <c r="Q37" s="8"/>
      <c r="R37" s="8"/>
      <c r="S37" s="8"/>
      <c r="T37" s="8"/>
      <c r="U37" s="8"/>
      <c r="V37" s="8"/>
    </row>
    <row r="38" ht="21" customHeight="1"/>
    <row r="40" ht="21.75" customHeight="1"/>
    <row r="41" ht="21.75" customHeight="1"/>
    <row r="42" ht="21.75" customHeight="1"/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ゴシック,標準"&amp;24１７ 債務負担行為の状況（対前年度増減率）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2016-08-17T06:54:58Z</cp:lastPrinted>
  <dcterms:created xsi:type="dcterms:W3CDTF">1999-09-10T06:55:25Z</dcterms:created>
  <dcterms:modified xsi:type="dcterms:W3CDTF">2016-08-17T06:55:28Z</dcterms:modified>
  <cp:category/>
  <cp:version/>
  <cp:contentType/>
  <cp:contentStatus/>
</cp:coreProperties>
</file>