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0" yWindow="7515" windowWidth="15480" windowHeight="4455" tabRatio="764"/>
  </bookViews>
  <sheets>
    <sheet name="見積書（ｼｽﾃﾑ・ｻｰﾊﾞ）サンプル" sheetId="13" r:id="rId1"/>
    <sheet name="見積書 (収録機器)サンプル" sheetId="16" r:id="rId2"/>
    <sheet name="見積書（ｼｽﾃﾑ・ｻｰﾊﾞ）" sheetId="14" r:id="rId3"/>
    <sheet name="見積書 (収録機器)" sheetId="17" r:id="rId4"/>
    <sheet name="総費用年度別内訳表" sheetId="6" r:id="rId5"/>
  </sheets>
  <definedNames>
    <definedName name="_xlnm.Print_Area" localSheetId="3">'見積書 (収録機器)'!$A$1:$K$29</definedName>
    <definedName name="_xlnm.Print_Area" localSheetId="1">'見積書 (収録機器)サンプル'!$A$1:$K$29</definedName>
    <definedName name="_xlnm.Print_Area" localSheetId="2">'見積書（ｼｽﾃﾑ・ｻｰﾊﾞ）'!$A$1:$K$52</definedName>
    <definedName name="_xlnm.Print_Area" localSheetId="0">'見積書（ｼｽﾃﾑ・ｻｰﾊﾞ）サンプル'!$A$1:$K$52</definedName>
    <definedName name="_xlnm.Print_Area" localSheetId="4">総費用年度別内訳表!$A$1:$N$45</definedName>
  </definedNames>
  <calcPr calcId="162913"/>
</workbook>
</file>

<file path=xl/calcChain.xml><?xml version="1.0" encoding="utf-8"?>
<calcChain xmlns="http://schemas.openxmlformats.org/spreadsheetml/2006/main">
  <c r="L13" i="6" l="1"/>
  <c r="I28" i="17"/>
  <c r="I29" i="17" s="1"/>
  <c r="I29" i="16"/>
  <c r="I28" i="16"/>
  <c r="I50" i="14"/>
  <c r="I49" i="14"/>
  <c r="I48" i="14"/>
  <c r="I44" i="14" l="1"/>
  <c r="I45" i="14" s="1"/>
  <c r="I10" i="13"/>
  <c r="H38" i="13"/>
  <c r="H38" i="14"/>
  <c r="H30" i="14"/>
  <c r="H20" i="14"/>
  <c r="H20" i="13"/>
  <c r="H27" i="17" l="1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18" i="16"/>
  <c r="H19" i="16"/>
  <c r="H20" i="16"/>
  <c r="H21" i="16"/>
  <c r="H22" i="16"/>
  <c r="H23" i="16"/>
  <c r="H24" i="16"/>
  <c r="H25" i="16"/>
  <c r="H14" i="14"/>
  <c r="H15" i="14"/>
  <c r="H14" i="16"/>
  <c r="I14" i="16" s="1"/>
  <c r="H15" i="16"/>
  <c r="I15" i="16" s="1"/>
  <c r="H16" i="16"/>
  <c r="I16" i="16" s="1"/>
  <c r="H28" i="17" l="1"/>
  <c r="H29" i="17" s="1"/>
  <c r="H27" i="16"/>
  <c r="H26" i="16"/>
  <c r="H17" i="16"/>
  <c r="H13" i="16"/>
  <c r="I13" i="16" s="1"/>
  <c r="H12" i="16"/>
  <c r="H11" i="16"/>
  <c r="H10" i="16"/>
  <c r="H9" i="16"/>
  <c r="I9" i="16" s="1"/>
  <c r="H8" i="16"/>
  <c r="I8" i="16" s="1"/>
  <c r="E38" i="6"/>
  <c r="K38" i="6"/>
  <c r="J38" i="6"/>
  <c r="I38" i="6"/>
  <c r="H38" i="6"/>
  <c r="G38" i="6"/>
  <c r="F38" i="6"/>
  <c r="K35" i="6"/>
  <c r="J35" i="6"/>
  <c r="I35" i="6"/>
  <c r="H35" i="6"/>
  <c r="G35" i="6"/>
  <c r="F35" i="6"/>
  <c r="E35" i="6"/>
  <c r="K29" i="6"/>
  <c r="J29" i="6"/>
  <c r="I29" i="6"/>
  <c r="H29" i="6"/>
  <c r="G29" i="6"/>
  <c r="F29" i="6"/>
  <c r="E29" i="6"/>
  <c r="K23" i="6"/>
  <c r="J23" i="6"/>
  <c r="I23" i="6"/>
  <c r="H23" i="6"/>
  <c r="G23" i="6"/>
  <c r="F23" i="6"/>
  <c r="E23" i="6"/>
  <c r="L35" i="6"/>
  <c r="L29" i="6"/>
  <c r="L23" i="6"/>
  <c r="F18" i="6"/>
  <c r="G18" i="6"/>
  <c r="H18" i="6"/>
  <c r="I18" i="6"/>
  <c r="J18" i="6"/>
  <c r="K18" i="6"/>
  <c r="E18" i="6"/>
  <c r="L11" i="6"/>
  <c r="F11" i="6"/>
  <c r="G11" i="6"/>
  <c r="H11" i="6"/>
  <c r="I11" i="6"/>
  <c r="J11" i="6"/>
  <c r="K11" i="6"/>
  <c r="E11" i="6"/>
  <c r="I52" i="13"/>
  <c r="I45" i="13"/>
  <c r="H39" i="13"/>
  <c r="H21" i="13"/>
  <c r="H21" i="14"/>
  <c r="H11" i="14" l="1"/>
  <c r="I11" i="14" s="1"/>
  <c r="H12" i="14"/>
  <c r="H13" i="14"/>
  <c r="H16" i="14"/>
  <c r="H17" i="14"/>
  <c r="H18" i="14"/>
  <c r="H19" i="14"/>
  <c r="H37" i="14"/>
  <c r="I37" i="14" s="1"/>
  <c r="H36" i="14"/>
  <c r="I36" i="14" s="1"/>
  <c r="H35" i="14"/>
  <c r="I35" i="14" s="1"/>
  <c r="H34" i="14"/>
  <c r="I34" i="14" s="1"/>
  <c r="H33" i="14"/>
  <c r="I33" i="14" s="1"/>
  <c r="H32" i="14"/>
  <c r="I32" i="14" s="1"/>
  <c r="H31" i="14"/>
  <c r="I31" i="14" s="1"/>
  <c r="H29" i="14"/>
  <c r="I29" i="14" s="1"/>
  <c r="H28" i="14"/>
  <c r="I28" i="14" s="1"/>
  <c r="H27" i="14"/>
  <c r="I27" i="14" s="1"/>
  <c r="H26" i="14"/>
  <c r="I26" i="14" s="1"/>
  <c r="H25" i="14"/>
  <c r="I25" i="14" s="1"/>
  <c r="H24" i="14"/>
  <c r="H39" i="14" s="1"/>
  <c r="H10" i="14"/>
  <c r="I10" i="14"/>
  <c r="L31" i="6"/>
  <c r="D31" i="6" s="1"/>
  <c r="L32" i="6"/>
  <c r="D32" i="6" s="1"/>
  <c r="L33" i="6"/>
  <c r="D33" i="6" s="1"/>
  <c r="L26" i="6"/>
  <c r="D26" i="6" s="1"/>
  <c r="L25" i="6"/>
  <c r="D25" i="6" s="1"/>
  <c r="L27" i="6"/>
  <c r="D27" i="6" s="1"/>
  <c r="L28" i="6"/>
  <c r="D28" i="6" s="1"/>
  <c r="L20" i="6"/>
  <c r="D20" i="6"/>
  <c r="L21" i="6"/>
  <c r="L22" i="6"/>
  <c r="D22" i="6" s="1"/>
  <c r="D13" i="6"/>
  <c r="L14" i="6"/>
  <c r="L17" i="6" s="1"/>
  <c r="D14" i="6"/>
  <c r="L15" i="6"/>
  <c r="D15" i="6"/>
  <c r="L16" i="6"/>
  <c r="D16" i="6"/>
  <c r="L7" i="6"/>
  <c r="L10" i="6" s="1"/>
  <c r="D7" i="6"/>
  <c r="L8" i="6"/>
  <c r="D8" i="6"/>
  <c r="L9" i="6"/>
  <c r="D9" i="6"/>
  <c r="K22" i="6"/>
  <c r="K28" i="6"/>
  <c r="K34" i="6"/>
  <c r="K10" i="6"/>
  <c r="K17" i="6"/>
  <c r="J22" i="6"/>
  <c r="E10" i="6"/>
  <c r="H24" i="13"/>
  <c r="I24" i="13"/>
  <c r="H25" i="13"/>
  <c r="H30" i="13" s="1"/>
  <c r="I25" i="13"/>
  <c r="H26" i="13"/>
  <c r="I26" i="13"/>
  <c r="H27" i="13"/>
  <c r="I27" i="13"/>
  <c r="H28" i="13"/>
  <c r="I28" i="13"/>
  <c r="H29" i="13"/>
  <c r="I29" i="13"/>
  <c r="H10" i="13"/>
  <c r="H11" i="13"/>
  <c r="H32" i="13"/>
  <c r="I32" i="13" s="1"/>
  <c r="I50" i="13" s="1"/>
  <c r="H33" i="13"/>
  <c r="I33" i="13" s="1"/>
  <c r="H34" i="13"/>
  <c r="I34" i="13" s="1"/>
  <c r="H35" i="13"/>
  <c r="I35" i="13" s="1"/>
  <c r="H36" i="13"/>
  <c r="I36" i="13" s="1"/>
  <c r="H37" i="13"/>
  <c r="I37" i="13" s="1"/>
  <c r="F42" i="13"/>
  <c r="I42" i="13" s="1"/>
  <c r="I44" i="13" s="1"/>
  <c r="H31" i="13"/>
  <c r="H12" i="13"/>
  <c r="H13" i="13"/>
  <c r="H14" i="13"/>
  <c r="H15" i="13"/>
  <c r="F16" i="13"/>
  <c r="H16" i="13"/>
  <c r="F17" i="13"/>
  <c r="F18" i="13" s="1"/>
  <c r="H17" i="13"/>
  <c r="F10" i="6"/>
  <c r="F37" i="6" s="1"/>
  <c r="F22" i="6"/>
  <c r="F28" i="6"/>
  <c r="F34" i="6"/>
  <c r="F17" i="6"/>
  <c r="G22" i="6"/>
  <c r="G28" i="6"/>
  <c r="G34" i="6"/>
  <c r="G10" i="6"/>
  <c r="G17" i="6"/>
  <c r="G37" i="6" s="1"/>
  <c r="H22" i="6"/>
  <c r="H28" i="6"/>
  <c r="H34" i="6"/>
  <c r="H10" i="6"/>
  <c r="H17" i="6"/>
  <c r="H37" i="6" s="1"/>
  <c r="I22" i="6"/>
  <c r="I28" i="6"/>
  <c r="I34" i="6"/>
  <c r="I10" i="6"/>
  <c r="I17" i="6"/>
  <c r="J28" i="6"/>
  <c r="J34" i="6"/>
  <c r="J10" i="6"/>
  <c r="J17" i="6"/>
  <c r="E22" i="6"/>
  <c r="E17" i="6"/>
  <c r="E37" i="6"/>
  <c r="E28" i="6"/>
  <c r="E34" i="6"/>
  <c r="I30" i="14"/>
  <c r="I24" i="14"/>
  <c r="I37" i="6"/>
  <c r="I48" i="13"/>
  <c r="L34" i="6"/>
  <c r="D21" i="6"/>
  <c r="D34" i="6"/>
  <c r="L37" i="6" l="1"/>
  <c r="L18" i="6"/>
  <c r="H28" i="16"/>
  <c r="H29" i="16" s="1"/>
  <c r="I51" i="14"/>
  <c r="I52" i="14" s="1"/>
  <c r="D10" i="6"/>
  <c r="D17" i="6"/>
  <c r="I11" i="13"/>
  <c r="I49" i="13" s="1"/>
  <c r="I51" i="13" s="1"/>
  <c r="K37" i="6"/>
  <c r="J37" i="6"/>
  <c r="L40" i="6" l="1"/>
  <c r="L42" i="6" s="1"/>
  <c r="L43" i="6" s="1"/>
  <c r="L44" i="6" s="1"/>
  <c r="L38" i="6"/>
</calcChain>
</file>

<file path=xl/sharedStrings.xml><?xml version="1.0" encoding="utf-8"?>
<sst xmlns="http://schemas.openxmlformats.org/spreadsheetml/2006/main" count="459" uniqueCount="212">
  <si>
    <t>項目</t>
    <rPh sb="0" eb="2">
      <t>コウモク</t>
    </rPh>
    <phoneticPr fontId="4"/>
  </si>
  <si>
    <t>計</t>
    <rPh sb="0" eb="1">
      <t>ゴウケイ</t>
    </rPh>
    <phoneticPr fontId="4"/>
  </si>
  <si>
    <t>備考</t>
    <rPh sb="0" eb="2">
      <t>ビコウ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</si>
  <si>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</si>
  <si>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</si>
  <si>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小計（税込み）</t>
    <rPh sb="0" eb="2">
      <t>ショウケイ</t>
    </rPh>
    <rPh sb="3" eb="5">
      <t>ゼイコ</t>
    </rPh>
    <phoneticPr fontId="4"/>
  </si>
  <si>
    <t>合計（税込み）</t>
    <rPh sb="0" eb="2">
      <t>ゴウケイ</t>
    </rPh>
    <rPh sb="3" eb="5">
      <t>ゼイコ</t>
    </rPh>
    <phoneticPr fontId="4"/>
  </si>
  <si>
    <t>ソフトウェア製品費用</t>
    <rPh sb="6" eb="8">
      <t>セイヒン</t>
    </rPh>
    <rPh sb="8" eb="10">
      <t>ヒヨウ</t>
    </rPh>
    <phoneticPr fontId="4"/>
  </si>
  <si>
    <t>ソフトウェア製品保守費</t>
    <rPh sb="6" eb="8">
      <t>セイヒン</t>
    </rPh>
    <rPh sb="8" eb="10">
      <t>ホシュ</t>
    </rPh>
    <rPh sb="10" eb="11">
      <t>ヒ</t>
    </rPh>
    <phoneticPr fontId="4"/>
  </si>
  <si>
    <t>データセンター賃借料</t>
    <rPh sb="7" eb="9">
      <t>チンシャク</t>
    </rPh>
    <rPh sb="9" eb="10">
      <t>リョウ</t>
    </rPh>
    <phoneticPr fontId="4"/>
  </si>
  <si>
    <t>積算費用</t>
    <rPh sb="0" eb="2">
      <t>セキサン</t>
    </rPh>
    <rPh sb="2" eb="4">
      <t>ヒヨウ</t>
    </rPh>
    <phoneticPr fontId="4"/>
  </si>
  <si>
    <t>設計開発費用</t>
    <rPh sb="0" eb="2">
      <t>セッケイ</t>
    </rPh>
    <rPh sb="2" eb="4">
      <t>カイハツ</t>
    </rPh>
    <rPh sb="4" eb="6">
      <t>ヒヨウ</t>
    </rPh>
    <phoneticPr fontId="4"/>
  </si>
  <si>
    <t>物品調達費用</t>
    <rPh sb="0" eb="2">
      <t>ブッピン</t>
    </rPh>
    <rPh sb="2" eb="4">
      <t>チョウタツ</t>
    </rPh>
    <rPh sb="4" eb="6">
      <t>ヒヨウ</t>
    </rPh>
    <phoneticPr fontId="4"/>
  </si>
  <si>
    <t>プロジェクト管理</t>
    <rPh sb="6" eb="8">
      <t>カンリ</t>
    </rPh>
    <phoneticPr fontId="4"/>
  </si>
  <si>
    <t>データ移行費用</t>
    <rPh sb="3" eb="5">
      <t>イコウ</t>
    </rPh>
    <rPh sb="5" eb="7">
      <t>ヒヨウ</t>
    </rPh>
    <phoneticPr fontId="4"/>
  </si>
  <si>
    <t>職員研修</t>
    <rPh sb="0" eb="2">
      <t>ショクイン</t>
    </rPh>
    <rPh sb="2" eb="4">
      <t>ケンシュウ</t>
    </rPh>
    <phoneticPr fontId="4"/>
  </si>
  <si>
    <t>開発環境</t>
    <rPh sb="0" eb="2">
      <t>カイハツ</t>
    </rPh>
    <rPh sb="2" eb="4">
      <t>カンキョウ</t>
    </rPh>
    <phoneticPr fontId="4"/>
  </si>
  <si>
    <t>その他</t>
    <rPh sb="2" eb="3">
      <t>タ</t>
    </rPh>
    <phoneticPr fontId="4"/>
  </si>
  <si>
    <t>H/W費用</t>
    <rPh sb="3" eb="5">
      <t>ヒヨウ</t>
    </rPh>
    <phoneticPr fontId="4"/>
  </si>
  <si>
    <t>運用委託費用</t>
    <rPh sb="0" eb="2">
      <t>ウンヨウ</t>
    </rPh>
    <rPh sb="2" eb="4">
      <t>イタク</t>
    </rPh>
    <rPh sb="4" eb="6">
      <t>ヒヨウ</t>
    </rPh>
    <phoneticPr fontId="4"/>
  </si>
  <si>
    <t>保守委託費用</t>
    <rPh sb="0" eb="2">
      <t>ホシュ</t>
    </rPh>
    <rPh sb="2" eb="4">
      <t>イタク</t>
    </rPh>
    <rPh sb="4" eb="6">
      <t>ヒヨウ</t>
    </rPh>
    <phoneticPr fontId="4"/>
  </si>
  <si>
    <t>H/W保守費</t>
    <rPh sb="3" eb="5">
      <t>ホシュ</t>
    </rPh>
    <rPh sb="5" eb="6">
      <t>ヒ</t>
    </rPh>
    <phoneticPr fontId="4"/>
  </si>
  <si>
    <t>基盤設計開発・運用設計</t>
    <rPh sb="0" eb="2">
      <t>キバン</t>
    </rPh>
    <rPh sb="2" eb="4">
      <t>セッケイ</t>
    </rPh>
    <rPh sb="4" eb="6">
      <t>カイハツ</t>
    </rPh>
    <rPh sb="7" eb="9">
      <t>ウンヨウ</t>
    </rPh>
    <rPh sb="9" eb="11">
      <t>セッケイ</t>
    </rPh>
    <phoneticPr fontId="4"/>
  </si>
  <si>
    <t>業務アプリ設計開発</t>
    <rPh sb="0" eb="2">
      <t>ギョウム</t>
    </rPh>
    <rPh sb="5" eb="7">
      <t>セッケイ</t>
    </rPh>
    <rPh sb="7" eb="9">
      <t>カイハツ</t>
    </rPh>
    <phoneticPr fontId="4"/>
  </si>
  <si>
    <t>-</t>
    <phoneticPr fontId="4"/>
  </si>
  <si>
    <t>　　パッケージ費用</t>
    <phoneticPr fontId="4"/>
  </si>
  <si>
    <t>-</t>
    <phoneticPr fontId="4"/>
  </si>
  <si>
    <t>ヘルプデスク</t>
    <phoneticPr fontId="4"/>
  </si>
  <si>
    <t>費用</t>
    <rPh sb="0" eb="2">
      <t>ヒヨウ</t>
    </rPh>
    <phoneticPr fontId="4"/>
  </si>
  <si>
    <t xml:space="preserve">　　カスタマイズ費用 </t>
    <rPh sb="8" eb="10">
      <t>ヒヨウ</t>
    </rPh>
    <phoneticPr fontId="4"/>
  </si>
  <si>
    <t>単価</t>
    <rPh sb="0" eb="2">
      <t>タンカ</t>
    </rPh>
    <phoneticPr fontId="4"/>
  </si>
  <si>
    <t>（単位：円）</t>
    <rPh sb="1" eb="3">
      <t>タンイ</t>
    </rPh>
    <rPh sb="4" eb="5">
      <t>エン</t>
    </rPh>
    <phoneticPr fontId="4"/>
  </si>
  <si>
    <t>ライセンス</t>
    <phoneticPr fontId="4"/>
  </si>
  <si>
    <t>全100機能中、10機能をカスタマイズ、10機能を追加開発と想定</t>
    <phoneticPr fontId="4"/>
  </si>
  <si>
    <t>システムエンジニア１(SE1)</t>
    <phoneticPr fontId="4"/>
  </si>
  <si>
    <t>システムエンジニア２(SE2)</t>
    <phoneticPr fontId="4"/>
  </si>
  <si>
    <t>プロジェクトマネージャ(PM)</t>
    <phoneticPr fontId="4"/>
  </si>
  <si>
    <t>１テーブルあたり２人日必要と想定。ただし、５万件以上のテーブルについては、５万件ごとに２人日を追加</t>
    <phoneticPr fontId="4"/>
  </si>
  <si>
    <t>プログラマ(PG)</t>
    <phoneticPr fontId="4"/>
  </si>
  <si>
    <t>PC３台、開発ソフト等</t>
    <rPh sb="3" eb="4">
      <t>ダイ</t>
    </rPh>
    <rPh sb="5" eb="7">
      <t>カイハツ</t>
    </rPh>
    <rPh sb="10" eb="11">
      <t>トウ</t>
    </rPh>
    <phoneticPr fontId="4"/>
  </si>
  <si>
    <t>-</t>
    <phoneticPr fontId="4"/>
  </si>
  <si>
    <t xml:space="preserve">弊社パッケージEXZ  </t>
    <rPh sb="0" eb="2">
      <t>ヘイシャ</t>
    </rPh>
    <phoneticPr fontId="4"/>
  </si>
  <si>
    <t xml:space="preserve">弊社パッケージEXZ  オプションA </t>
    <rPh sb="0" eb="2">
      <t>ヘイシャ</t>
    </rPh>
    <phoneticPr fontId="4"/>
  </si>
  <si>
    <t>住所　三重県○市○町X-X-X</t>
    <rPh sb="0" eb="2">
      <t>ジュウショ</t>
    </rPh>
    <rPh sb="3" eb="5">
      <t>ミエ</t>
    </rPh>
    <rPh sb="5" eb="6">
      <t>ケン</t>
    </rPh>
    <rPh sb="7" eb="8">
      <t>シ</t>
    </rPh>
    <rPh sb="9" eb="10">
      <t>マチ</t>
    </rPh>
    <phoneticPr fontId="5"/>
  </si>
  <si>
    <t>株式会社　○○○○</t>
    <rPh sb="0" eb="4">
      <t>カブシキガイシャ</t>
    </rPh>
    <phoneticPr fontId="5"/>
  </si>
  <si>
    <t>適用</t>
    <rPh sb="0" eb="2">
      <t>テキヨウ</t>
    </rPh>
    <phoneticPr fontId="4"/>
  </si>
  <si>
    <t>数量(単位）</t>
    <rPh sb="0" eb="2">
      <t>スウリョウ</t>
    </rPh>
    <rPh sb="3" eb="5">
      <t>タンイ</t>
    </rPh>
    <phoneticPr fontId="4"/>
  </si>
  <si>
    <t>台</t>
    <rPh sb="0" eb="1">
      <t>ダイ</t>
    </rPh>
    <phoneticPr fontId="4"/>
  </si>
  <si>
    <t>○○製UPS  U-1500</t>
    <rPh sb="2" eb="3">
      <t>セイ</t>
    </rPh>
    <phoneticPr fontId="4"/>
  </si>
  <si>
    <t>1500VA</t>
    <phoneticPr fontId="4"/>
  </si>
  <si>
    <t>○○製ノートＰＣ　N-100</t>
    <rPh sb="2" eb="3">
      <t>セイ</t>
    </rPh>
    <phoneticPr fontId="4"/>
  </si>
  <si>
    <t>Core2Duo 1.66GHz、メモリ1GB、HDD80GB</t>
    <phoneticPr fontId="4"/>
  </si>
  <si>
    <t>○○製ラベルプリンタ　R-100</t>
    <rPh sb="2" eb="3">
      <t>セイ</t>
    </rPh>
    <phoneticPr fontId="4"/>
  </si>
  <si>
    <t>○○製レーザプリンタ　L-100</t>
    <rPh sb="2" eb="3">
      <t>セイ</t>
    </rPh>
    <phoneticPr fontId="4"/>
  </si>
  <si>
    <t>ハード構成、ソフト構成、運用監視設計等。ソフトウェア製品のインストール作業を含む</t>
    <rPh sb="3" eb="5">
      <t>コウセイ</t>
    </rPh>
    <rPh sb="9" eb="11">
      <t>コウセイ</t>
    </rPh>
    <rPh sb="12" eb="14">
      <t>ウンヨウ</t>
    </rPh>
    <rPh sb="14" eb="16">
      <t>カンシ</t>
    </rPh>
    <rPh sb="16" eb="18">
      <t>セッケイ</t>
    </rPh>
    <rPh sb="18" eb="19">
      <t>トウ</t>
    </rPh>
    <rPh sb="26" eb="28">
      <t>セイヒン</t>
    </rPh>
    <rPh sb="35" eb="37">
      <t>サギョウ</t>
    </rPh>
    <rPh sb="38" eb="39">
      <t>フク</t>
    </rPh>
    <phoneticPr fontId="4"/>
  </si>
  <si>
    <t>H/W費用の5%を想定</t>
    <rPh sb="3" eb="5">
      <t>ヒヨウ</t>
    </rPh>
    <rPh sb="9" eb="11">
      <t>ソウテイ</t>
    </rPh>
    <phoneticPr fontId="4"/>
  </si>
  <si>
    <t>processor</t>
    <phoneticPr fontId="4"/>
  </si>
  <si>
    <t>Oracle 10g DB Standard Edition One</t>
    <phoneticPr fontId="4"/>
  </si>
  <si>
    <t>○○製ラック</t>
    <rPh sb="2" eb="3">
      <t>セイ</t>
    </rPh>
    <phoneticPr fontId="4"/>
  </si>
  <si>
    <t>PowerChute Business Edition Basic 7.0</t>
    <phoneticPr fontId="4"/>
  </si>
  <si>
    <t>デュアルコアXeon 2.0GHz、メモリ4GB、HDD290GB(RAID-5)、AIT2搭載、WindowsServer2003</t>
    <rPh sb="46" eb="48">
      <t>トウサイ</t>
    </rPh>
    <phoneticPr fontId="4"/>
  </si>
  <si>
    <t>BrightStore ARCServe Backup r11.5 for Oracle</t>
    <phoneticPr fontId="4"/>
  </si>
  <si>
    <t>BrightStore ARCServe Backup r11.5 for Windows</t>
    <phoneticPr fontId="4"/>
  </si>
  <si>
    <t>ServerProtect V5</t>
    <phoneticPr fontId="4"/>
  </si>
  <si>
    <t>Microsoft WindowsServer2003　5CAL</t>
    <phoneticPr fontId="4"/>
  </si>
  <si>
    <t>ライセンス</t>
    <phoneticPr fontId="4"/>
  </si>
  <si>
    <t>セット</t>
    <phoneticPr fontId="4"/>
  </si>
  <si>
    <t>○○製サーバIA-200</t>
    <rPh sb="2" eb="3">
      <t>セイ</t>
    </rPh>
    <phoneticPr fontId="4"/>
  </si>
  <si>
    <t>20Uサイズ</t>
    <phoneticPr fontId="4"/>
  </si>
  <si>
    <t>○○製　システム監視ツール　K-100</t>
    <rPh sb="2" eb="3">
      <t>セイ</t>
    </rPh>
    <rPh sb="8" eb="10">
      <t>カンシ</t>
    </rPh>
    <phoneticPr fontId="4"/>
  </si>
  <si>
    <t>設計開発</t>
    <rPh sb="0" eb="2">
      <t>セッケイ</t>
    </rPh>
    <rPh sb="2" eb="4">
      <t>カイハツ</t>
    </rPh>
    <phoneticPr fontId="4"/>
  </si>
  <si>
    <t>単位：円</t>
    <rPh sb="0" eb="2">
      <t>タンイ</t>
    </rPh>
    <rPh sb="3" eb="4">
      <t>エン</t>
    </rPh>
    <phoneticPr fontId="4"/>
  </si>
  <si>
    <t>機器搬入・設置設定費用</t>
    <phoneticPr fontId="4"/>
  </si>
  <si>
    <t>運用管理</t>
    <rPh sb="0" eb="2">
      <t>ウンヨウ</t>
    </rPh>
    <rPh sb="2" eb="4">
      <t>カンリ</t>
    </rPh>
    <phoneticPr fontId="4"/>
  </si>
  <si>
    <t>運用管理作業</t>
    <rPh sb="0" eb="2">
      <t>ウンヨウ</t>
    </rPh>
    <rPh sb="2" eb="4">
      <t>カンリ</t>
    </rPh>
    <rPh sb="4" eb="6">
      <t>サギョウ</t>
    </rPh>
    <phoneticPr fontId="4"/>
  </si>
  <si>
    <t>パッケージ保守費用</t>
    <rPh sb="5" eb="8">
      <t>ホシュヒ</t>
    </rPh>
    <rPh sb="8" eb="9">
      <t>ヨウ</t>
    </rPh>
    <phoneticPr fontId="4"/>
  </si>
  <si>
    <t>（年額）</t>
    <rPh sb="1" eb="3">
      <t>ネンガク</t>
    </rPh>
    <phoneticPr fontId="4"/>
  </si>
  <si>
    <t>運用保守業務内容より、月あたり7人日の作業と想定。</t>
    <rPh sb="0" eb="2">
      <t>ウンヨウ</t>
    </rPh>
    <rPh sb="2" eb="4">
      <t>ホシュ</t>
    </rPh>
    <rPh sb="4" eb="6">
      <t>ギョウム</t>
    </rPh>
    <rPh sb="6" eb="8">
      <t>ナイヨウ</t>
    </rPh>
    <rPh sb="11" eb="12">
      <t>ツキ</t>
    </rPh>
    <rPh sb="16" eb="18">
      <t>ニンニチ</t>
    </rPh>
    <rPh sb="19" eb="21">
      <t>サギョウ</t>
    </rPh>
    <rPh sb="22" eb="24">
      <t>ソウテイ</t>
    </rPh>
    <phoneticPr fontId="4"/>
  </si>
  <si>
    <t>エンドユーザからの直接の問い合わせは受けないものと想定。</t>
    <rPh sb="9" eb="11">
      <t>チョクセツ</t>
    </rPh>
    <rPh sb="12" eb="13">
      <t>ト</t>
    </rPh>
    <rPh sb="14" eb="15">
      <t>ア</t>
    </rPh>
    <rPh sb="18" eb="19">
      <t>ウ</t>
    </rPh>
    <rPh sb="25" eb="27">
      <t>ソウテイ</t>
    </rPh>
    <phoneticPr fontId="4"/>
  </si>
  <si>
    <t>保守費年額</t>
    <rPh sb="0" eb="3">
      <t>ホシュヒ</t>
    </rPh>
    <rPh sb="3" eb="5">
      <t>ネンガク</t>
    </rPh>
    <phoneticPr fontId="4"/>
  </si>
  <si>
    <t>-</t>
    <phoneticPr fontId="4"/>
  </si>
  <si>
    <t>(1)</t>
    <phoneticPr fontId="4"/>
  </si>
  <si>
    <t>(2)</t>
    <phoneticPr fontId="4"/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</si>
  <si>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</si>
  <si>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</si>
  <si>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</si>
  <si>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</si>
  <si>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</si>
  <si>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</si>
  <si>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</si>
  <si>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</si>
  <si>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</si>
  <si>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</si>
  <si>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</si>
  <si>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</si>
  <si>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</si>
  <si>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</si>
  <si>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</si>
  <si>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</si>
  <si>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</si>
  <si>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</si>
  <si>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</si>
  <si>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</si>
  <si>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</si>
  <si>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</si>
  <si>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</si>
  <si>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</si>
  <si>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</si>
  <si>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</si>
  <si>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</si>
  <si>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</si>
  <si>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</si>
  <si>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</si>
  <si>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</si>
  <si>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</si>
  <si>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</si>
  <si>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</si>
  <si>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</si>
  <si>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</si>
  <si>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</si>
  <si>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</si>
  <si>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</si>
  <si>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</si>
  <si>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パッケージ保守費</t>
    <rPh sb="5" eb="8">
      <t>ホシュヒ</t>
    </rPh>
    <phoneticPr fontId="4"/>
  </si>
  <si>
    <t>上記の計で年額表示。　リース開始の１年後から発生します。</t>
    <rPh sb="0" eb="2">
      <t>ジョウキ</t>
    </rPh>
    <rPh sb="3" eb="4">
      <t>ケイ</t>
    </rPh>
    <rPh sb="5" eb="7">
      <t>ネンガク</t>
    </rPh>
    <rPh sb="7" eb="9">
      <t>ヒョウジ</t>
    </rPh>
    <rPh sb="14" eb="16">
      <t>カイシ</t>
    </rPh>
    <rPh sb="18" eb="20">
      <t>ネンゴ</t>
    </rPh>
    <rPh sb="22" eb="24">
      <t>ハッセイ</t>
    </rPh>
    <phoneticPr fontId="4"/>
  </si>
  <si>
    <t>上記の計で年額表示。　本番稼働時から発生します。</t>
    <rPh sb="0" eb="2">
      <t>ジョウキ</t>
    </rPh>
    <rPh sb="3" eb="4">
      <t>ケイ</t>
    </rPh>
    <rPh sb="5" eb="7">
      <t>ネンガク</t>
    </rPh>
    <rPh sb="7" eb="9">
      <t>ヒョウジ</t>
    </rPh>
    <rPh sb="11" eb="13">
      <t>ホンバン</t>
    </rPh>
    <rPh sb="13" eb="16">
      <t>カドウジ</t>
    </rPh>
    <rPh sb="18" eb="20">
      <t>ハッセイ</t>
    </rPh>
    <phoneticPr fontId="4"/>
  </si>
  <si>
    <t>●設計開発費用</t>
    <rPh sb="1" eb="3">
      <t>セッケイ</t>
    </rPh>
    <rPh sb="3" eb="5">
      <t>カイハツ</t>
    </rPh>
    <rPh sb="5" eb="7">
      <t>ヒヨウ</t>
    </rPh>
    <phoneticPr fontId="4"/>
  </si>
  <si>
    <t>●物品調達費用</t>
    <rPh sb="1" eb="3">
      <t>ブッピン</t>
    </rPh>
    <rPh sb="3" eb="5">
      <t>チョウタツ</t>
    </rPh>
    <rPh sb="5" eb="7">
      <t>ヒヨウ</t>
    </rPh>
    <phoneticPr fontId="4"/>
  </si>
  <si>
    <t>●運用委託費用</t>
    <rPh sb="1" eb="3">
      <t>ウンヨウ</t>
    </rPh>
    <rPh sb="3" eb="5">
      <t>イタク</t>
    </rPh>
    <rPh sb="5" eb="7">
      <t>ヒヨウ</t>
    </rPh>
    <phoneticPr fontId="4"/>
  </si>
  <si>
    <t>●保守委託費用</t>
    <rPh sb="1" eb="3">
      <t>ホシュ</t>
    </rPh>
    <rPh sb="3" eb="5">
      <t>イタク</t>
    </rPh>
    <rPh sb="5" eb="7">
      <t>ヒヨウ</t>
    </rPh>
    <phoneticPr fontId="4"/>
  </si>
  <si>
    <t>（買取価格）</t>
    <phoneticPr fontId="4"/>
  </si>
  <si>
    <t>システムエンジニア２(SE2)</t>
    <phoneticPr fontId="4"/>
  </si>
  <si>
    <t>　　パッケージ費用</t>
    <phoneticPr fontId="4"/>
  </si>
  <si>
    <t>ヘルプデスク</t>
    <phoneticPr fontId="4"/>
  </si>
  <si>
    <t>カスタマイズは１機能あたり、SE1:0.1人月、SE2：0.2人月、PG：0.2人月必要</t>
    <rPh sb="8" eb="10">
      <t>キノウ</t>
    </rPh>
    <rPh sb="42" eb="44">
      <t>ヒツヨウ</t>
    </rPh>
    <phoneticPr fontId="4"/>
  </si>
  <si>
    <t>追加開発は１機能あたり、SE1:0.1人月、SE2:0.4人月、PG：0.4人月必要</t>
    <rPh sb="0" eb="2">
      <t>ツイカ</t>
    </rPh>
    <rPh sb="2" eb="4">
      <t>カイハツ</t>
    </rPh>
    <rPh sb="6" eb="8">
      <t>キノウ</t>
    </rPh>
    <rPh sb="40" eb="42">
      <t>ヒツヨウ</t>
    </rPh>
    <phoneticPr fontId="4"/>
  </si>
  <si>
    <t>研修シナリオ設計,テキスト作成,環境構築・ﾃﾞｰﾀｾｯﾄｱｯﾌﾟで1人月を想定。講師7日間を想定</t>
  </si>
  <si>
    <t>人月</t>
    <rPh sb="0" eb="1">
      <t>ニン</t>
    </rPh>
    <rPh sb="1" eb="2">
      <t>ゲツ</t>
    </rPh>
    <phoneticPr fontId="4"/>
  </si>
  <si>
    <t>根拠／説明等</t>
    <rPh sb="0" eb="2">
      <t>コンキョ</t>
    </rPh>
    <rPh sb="3" eb="5">
      <t>セツメイ</t>
    </rPh>
    <rPh sb="5" eb="6">
      <t>トウ</t>
    </rPh>
    <phoneticPr fontId="4"/>
  </si>
  <si>
    <t>全工数の10%(人月)を想定</t>
    <rPh sb="0" eb="1">
      <t>ゼン</t>
    </rPh>
    <rPh sb="1" eb="3">
      <t>コウスウ</t>
    </rPh>
    <rPh sb="8" eb="9">
      <t>ニン</t>
    </rPh>
    <rPh sb="9" eb="10">
      <t>ゲツ</t>
    </rPh>
    <rPh sb="12" eb="14">
      <t>ソウテイ</t>
    </rPh>
    <phoneticPr fontId="4"/>
  </si>
  <si>
    <t>別途三重県にて契約のため、なし。</t>
    <rPh sb="0" eb="2">
      <t>ベット</t>
    </rPh>
    <rPh sb="2" eb="5">
      <t>ミエケン</t>
    </rPh>
    <rPh sb="7" eb="9">
      <t>ケイヤク</t>
    </rPh>
    <phoneticPr fontId="4"/>
  </si>
  <si>
    <t>基本パッケージ。端末台数分のライセンスが必要</t>
    <rPh sb="0" eb="2">
      <t>キホン</t>
    </rPh>
    <rPh sb="8" eb="10">
      <t>タンマツ</t>
    </rPh>
    <rPh sb="10" eb="12">
      <t>ダイスウ</t>
    </rPh>
    <rPh sb="12" eb="13">
      <t>ブン</t>
    </rPh>
    <rPh sb="20" eb="22">
      <t>ヒツヨウ</t>
    </rPh>
    <phoneticPr fontId="4"/>
  </si>
  <si>
    <t>○○に関する機能は、オプションAが必要</t>
    <rPh sb="3" eb="4">
      <t>カン</t>
    </rPh>
    <rPh sb="6" eb="8">
      <t>キノウ</t>
    </rPh>
    <rPh sb="17" eb="19">
      <t>ヒツヨウ</t>
    </rPh>
    <phoneticPr fontId="4"/>
  </si>
  <si>
    <t>H30年度</t>
    <rPh sb="3" eb="5">
      <t>ネンド</t>
    </rPh>
    <phoneticPr fontId="4"/>
  </si>
  <si>
    <t>H31年度</t>
    <rPh sb="3" eb="5">
      <t>ネンド</t>
    </rPh>
    <phoneticPr fontId="4"/>
  </si>
  <si>
    <t>H32年度</t>
    <rPh sb="3" eb="5">
      <t>ネンド</t>
    </rPh>
    <phoneticPr fontId="4"/>
  </si>
  <si>
    <t>H33年度</t>
    <rPh sb="3" eb="5">
      <t>ネンド</t>
    </rPh>
    <phoneticPr fontId="4"/>
  </si>
  <si>
    <t>H34年度</t>
    <rPh sb="3" eb="5">
      <t>ネンド</t>
    </rPh>
    <phoneticPr fontId="4"/>
  </si>
  <si>
    <t>H35年度</t>
    <rPh sb="3" eb="5">
      <t>ネンド</t>
    </rPh>
    <phoneticPr fontId="4"/>
  </si>
  <si>
    <t>会社名　　　　　　　　　　　　　</t>
    <rPh sb="0" eb="3">
      <t>カイシャメイ</t>
    </rPh>
    <phoneticPr fontId="5"/>
  </si>
  <si>
    <t xml:space="preserve">住所　　                         </t>
    <rPh sb="0" eb="2">
      <t>ジュウショ</t>
    </rPh>
    <phoneticPr fontId="5"/>
  </si>
  <si>
    <t>ネットＤＥ研修システム更新に向けた基礎情報提供依頼　見積書様式</t>
    <rPh sb="26" eb="29">
      <t>ミツモリショ</t>
    </rPh>
    <rPh sb="29" eb="31">
      <t>ヨウシキ</t>
    </rPh>
    <phoneticPr fontId="4"/>
  </si>
  <si>
    <t>ネットＤＥ研修システム更新に向けた基礎情報提供依頼　見積書様式</t>
    <rPh sb="5" eb="7">
      <t>ケンシュウ</t>
    </rPh>
    <rPh sb="11" eb="13">
      <t>コウシン</t>
    </rPh>
    <rPh sb="14" eb="15">
      <t>ム</t>
    </rPh>
    <rPh sb="17" eb="19">
      <t>キソ</t>
    </rPh>
    <rPh sb="19" eb="21">
      <t>ジョウホウ</t>
    </rPh>
    <rPh sb="21" eb="23">
      <t>テイキョウ</t>
    </rPh>
    <rPh sb="23" eb="25">
      <t>イライ</t>
    </rPh>
    <rPh sb="26" eb="29">
      <t>ミツモリショ</t>
    </rPh>
    <rPh sb="29" eb="31">
      <t>ヨウシキ</t>
    </rPh>
    <phoneticPr fontId="4"/>
  </si>
  <si>
    <t>H36年度</t>
    <rPh sb="3" eb="5">
      <t>ネンド</t>
    </rPh>
    <phoneticPr fontId="4"/>
  </si>
  <si>
    <t>ご依頼のありましたネットＤＥ研修システム更新にかかる費用を以下のとおり見積ります。（ｼｽﾃﾑ・ｻｰﾊﾞ）</t>
    <rPh sb="1" eb="3">
      <t>イライ</t>
    </rPh>
    <rPh sb="26" eb="28">
      <t>ヒヨウ</t>
    </rPh>
    <rPh sb="29" eb="31">
      <t>イカ</t>
    </rPh>
    <rPh sb="35" eb="37">
      <t>ミツモリ</t>
    </rPh>
    <phoneticPr fontId="5"/>
  </si>
  <si>
    <t>ご依頼のありましたネットＤＥ研修システム更新にかかる費用を以下のとおり見積ります。 (映像収録機器)</t>
    <rPh sb="1" eb="3">
      <t>イライ</t>
    </rPh>
    <rPh sb="26" eb="28">
      <t>ヒヨウ</t>
    </rPh>
    <rPh sb="29" eb="31">
      <t>イカ</t>
    </rPh>
    <rPh sb="35" eb="37">
      <t>ミツモリ</t>
    </rPh>
    <rPh sb="43" eb="45">
      <t>エイゾウ</t>
    </rPh>
    <phoneticPr fontId="5"/>
  </si>
  <si>
    <t>●映像収録機器調達費用</t>
    <rPh sb="7" eb="9">
      <t>チョウタツ</t>
    </rPh>
    <rPh sb="9" eb="11">
      <t>ヒヨウ</t>
    </rPh>
    <phoneticPr fontId="4"/>
  </si>
  <si>
    <t>インターカムアダプタ</t>
  </si>
  <si>
    <t>双方向通話用ヘッドセット装置</t>
  </si>
  <si>
    <t>ビデオスイッチャー</t>
  </si>
  <si>
    <t>シンクジェネレータ</t>
  </si>
  <si>
    <t>ダイバーシティーレシーバー</t>
  </si>
  <si>
    <t>マイクミキサー</t>
  </si>
  <si>
    <t>手持ちマイクロホン</t>
  </si>
  <si>
    <t>ピンマイクロホン</t>
  </si>
  <si>
    <t>受信アンテナ</t>
  </si>
  <si>
    <t>アンテナスタンド</t>
  </si>
  <si>
    <t>６インチモニタ</t>
  </si>
  <si>
    <t>９インチモニタ</t>
  </si>
  <si>
    <t>DVCAMレコーダー</t>
  </si>
  <si>
    <t>照明機材一式</t>
  </si>
  <si>
    <t>ビデオカメラ</t>
    <phoneticPr fontId="9"/>
  </si>
  <si>
    <t>カメラコントロールユニット</t>
    <phoneticPr fontId="9"/>
  </si>
  <si>
    <t>ビデオカメラ用三脚</t>
    <phoneticPr fontId="9"/>
  </si>
  <si>
    <t>収納ラック</t>
    <phoneticPr fontId="9"/>
  </si>
  <si>
    <t>ケーブル類消耗品一式</t>
    <phoneticPr fontId="9"/>
  </si>
  <si>
    <t>台</t>
    <rPh sb="0" eb="1">
      <t>ダイ</t>
    </rPh>
    <phoneticPr fontId="9"/>
  </si>
  <si>
    <t>ＨＤＤレコーダー</t>
    <phoneticPr fontId="9"/>
  </si>
  <si>
    <t>式</t>
    <rPh sb="0" eb="1">
      <t>シキ</t>
    </rPh>
    <phoneticPr fontId="9"/>
  </si>
  <si>
    <t>○○社　HVP-V1J/1</t>
  </si>
  <si>
    <t>○○社　DXC-D50K</t>
  </si>
  <si>
    <t>○○社　DXC-D52K</t>
  </si>
  <si>
    <t>○○社　DXC-D53K</t>
  </si>
  <si>
    <t>○○社　DXC-D55K</t>
  </si>
  <si>
    <t>○○社　AG-MX72</t>
  </si>
  <si>
    <t>○○社　AG-MX75</t>
  </si>
  <si>
    <t>○○社　ＷＸ―ＲＢ922</t>
    <rPh sb="2" eb="3">
      <t>シャ</t>
    </rPh>
    <phoneticPr fontId="9"/>
  </si>
  <si>
    <t>○○社　ＷＸ―ＲＢ923</t>
    <rPh sb="2" eb="3">
      <t>シャ</t>
    </rPh>
    <phoneticPr fontId="9"/>
  </si>
  <si>
    <t>○○社　ＷＸ―ＲＢ924</t>
    <rPh sb="2" eb="3">
      <t>シャ</t>
    </rPh>
    <phoneticPr fontId="9"/>
  </si>
  <si>
    <t>○○社　ＷＸ―ＲＢ925</t>
    <rPh sb="2" eb="3">
      <t>シャ</t>
    </rPh>
    <phoneticPr fontId="9"/>
  </si>
  <si>
    <t>○○社　AG-MX78</t>
    <phoneticPr fontId="9"/>
  </si>
  <si>
    <t>○○社　UNIKIT　UK320S</t>
    <phoneticPr fontId="9"/>
  </si>
  <si>
    <t>○○社　AG-900</t>
    <phoneticPr fontId="9"/>
  </si>
  <si>
    <t>○○社　900AG</t>
    <phoneticPr fontId="9"/>
  </si>
  <si>
    <t>○○社　AG-2000</t>
    <phoneticPr fontId="9"/>
  </si>
  <si>
    <t>○○社　ＳＳAＳ-3251</t>
    <phoneticPr fontId="9"/>
  </si>
  <si>
    <t>○○社　ＡＡＳAＳ-3251</t>
    <phoneticPr fontId="9"/>
  </si>
  <si>
    <t>-</t>
    <phoneticPr fontId="9"/>
  </si>
  <si>
    <t>接続ケーブル、保存メディア、メンテナンスキット等</t>
    <rPh sb="0" eb="2">
      <t>セツゾク</t>
    </rPh>
    <rPh sb="7" eb="9">
      <t>ホゾン</t>
    </rPh>
    <rPh sb="23" eb="24">
      <t>トウ</t>
    </rPh>
    <phoneticPr fontId="9"/>
  </si>
  <si>
    <t>映像収録カメラ、レンズセット、定期メンテナンス契約込</t>
    <rPh sb="0" eb="2">
      <t>エイゾウ</t>
    </rPh>
    <rPh sb="2" eb="4">
      <t>シュウロク</t>
    </rPh>
    <rPh sb="15" eb="17">
      <t>テイキ</t>
    </rPh>
    <rPh sb="23" eb="25">
      <t>ケイヤク</t>
    </rPh>
    <rPh sb="25" eb="26">
      <t>コミ</t>
    </rPh>
    <phoneticPr fontId="9"/>
  </si>
  <si>
    <t>ダンパー内蔵</t>
    <rPh sb="4" eb="6">
      <t>ナイゾウ</t>
    </rPh>
    <phoneticPr fontId="9"/>
  </si>
  <si>
    <t>映像収録機器調達およびその他各種費用</t>
    <rPh sb="13" eb="14">
      <t>タ</t>
    </rPh>
    <rPh sb="14" eb="16">
      <t>カクシュ</t>
    </rPh>
    <rPh sb="16" eb="18">
      <t>ヒヨウ</t>
    </rPh>
    <phoneticPr fontId="4"/>
  </si>
  <si>
    <t>現状物品の回収費用</t>
    <rPh sb="0" eb="2">
      <t>ゲンジョウ</t>
    </rPh>
    <rPh sb="2" eb="4">
      <t>ブッピン</t>
    </rPh>
    <rPh sb="5" eb="7">
      <t>カイシュウ</t>
    </rPh>
    <rPh sb="7" eb="9">
      <t>ヒヨウ</t>
    </rPh>
    <phoneticPr fontId="4"/>
  </si>
  <si>
    <t>映像収録機器費用</t>
    <rPh sb="0" eb="2">
      <t>エイゾウ</t>
    </rPh>
    <rPh sb="2" eb="4">
      <t>シュウロク</t>
    </rPh>
    <rPh sb="4" eb="6">
      <t>キキ</t>
    </rPh>
    <rPh sb="6" eb="8">
      <t>ヒヨウ</t>
    </rPh>
    <phoneticPr fontId="4"/>
  </si>
  <si>
    <t>ネットＤＥ研修システム更新に向けた情報提供依頼　総費用年度別内訳表</t>
    <rPh sb="5" eb="7">
      <t>ケンシュウ</t>
    </rPh>
    <rPh sb="11" eb="13">
      <t>コウシン</t>
    </rPh>
    <rPh sb="14" eb="15">
      <t>ム</t>
    </rPh>
    <rPh sb="17" eb="19">
      <t>ジョウホウ</t>
    </rPh>
    <phoneticPr fontId="4"/>
  </si>
  <si>
    <t>リース料率</t>
    <rPh sb="3" eb="4">
      <t>リョウ</t>
    </rPh>
    <rPh sb="4" eb="5">
      <t>リツ</t>
    </rPh>
    <phoneticPr fontId="10"/>
  </si>
  <si>
    <t>合計（税抜き）</t>
    <rPh sb="0" eb="2">
      <t>ゴウケイ</t>
    </rPh>
    <rPh sb="3" eb="4">
      <t>ゼイ</t>
    </rPh>
    <rPh sb="4" eb="5">
      <t>ヌ</t>
    </rPh>
    <phoneticPr fontId="10"/>
  </si>
  <si>
    <t>6年リース月額（税抜き）</t>
    <rPh sb="1" eb="2">
      <t>ネン</t>
    </rPh>
    <rPh sb="5" eb="7">
      <t>ゲツガク</t>
    </rPh>
    <rPh sb="8" eb="9">
      <t>ゼイ</t>
    </rPh>
    <rPh sb="9" eb="10">
      <t>ヌ</t>
    </rPh>
    <phoneticPr fontId="10"/>
  </si>
  <si>
    <t>総額（税抜き）</t>
    <rPh sb="0" eb="2">
      <t>ソウガク</t>
    </rPh>
    <rPh sb="3" eb="4">
      <t>ゼイ</t>
    </rPh>
    <rPh sb="4" eb="5">
      <t>ヌ</t>
    </rPh>
    <phoneticPr fontId="4"/>
  </si>
  <si>
    <t>6年リース総額（税込み）</t>
    <rPh sb="8" eb="10">
      <t>ゼイコ</t>
    </rPh>
    <phoneticPr fontId="4"/>
  </si>
  <si>
    <t>　　データ移行費用・付帯作業等</t>
    <rPh sb="10" eb="12">
      <t>フタイ</t>
    </rPh>
    <rPh sb="12" eb="14">
      <t>サギョウ</t>
    </rPh>
    <rPh sb="14" eb="15">
      <t>トウ</t>
    </rPh>
    <phoneticPr fontId="4"/>
  </si>
  <si>
    <t>保守費用</t>
    <rPh sb="0" eb="2">
      <t>ホシュ</t>
    </rPh>
    <rPh sb="2" eb="4">
      <t>ヒヨウ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</si>
</sst>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);[Red]\(#,##0\)"/>
    <numFmt numFmtId="177" formatCode="#,##0.0;[Red]\-#,##0.0"/>
  </numFmts>
  <fonts count="13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b/>
      <sz val="11"/>
      <color theme="0"/>
      <name val="ＭＳ ゴシック"/>
      <family val="2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1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1" xfId="0" applyFont="1" applyFill="1" applyBorder="1"/>
    <xf numFmtId="0" fontId="3" fillId="0" borderId="2" xfId="0" applyFont="1" applyFill="1" applyBorder="1"/>
    <xf numFmtId="5" fontId="3" fillId="0" borderId="1" xfId="0" applyNumberFormat="1" applyFont="1" applyFill="1" applyBorder="1"/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top"/>
    </xf>
    <xf numFmtId="0" fontId="3" fillId="0" borderId="3" xfId="0" applyFont="1" applyBorder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Border="1" applyAlignment="1">
      <alignment shrinkToFit="1"/>
    </xf>
    <xf numFmtId="38" fontId="3" fillId="0" borderId="7" xfId="0" applyNumberFormat="1" applyFont="1" applyBorder="1" applyAlignment="1">
      <alignment horizontal="center"/>
    </xf>
    <xf numFmtId="38" fontId="3" fillId="0" borderId="7" xfId="1" applyFont="1" applyBorder="1"/>
    <xf numFmtId="38" fontId="3" fillId="0" borderId="0" xfId="1" applyFont="1"/>
    <xf numFmtId="38" fontId="2" fillId="0" borderId="0" xfId="1" applyFont="1"/>
    <xf numFmtId="38" fontId="3" fillId="0" borderId="9" xfId="1" applyFont="1" applyBorder="1"/>
    <xf numFmtId="38" fontId="3" fillId="0" borderId="0" xfId="1" applyFont="1" applyFill="1" applyAlignment="1">
      <alignment horizontal="center" vertical="center"/>
    </xf>
    <xf numFmtId="38" fontId="3" fillId="0" borderId="9" xfId="1" applyFont="1" applyFill="1" applyBorder="1"/>
    <xf numFmtId="38" fontId="3" fillId="0" borderId="0" xfId="1" applyFont="1" applyFill="1" applyAlignment="1">
      <alignment horizontal="center" vertical="top"/>
    </xf>
    <xf numFmtId="38" fontId="3" fillId="0" borderId="9" xfId="1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38" fontId="3" fillId="0" borderId="10" xfId="1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38" fontId="3" fillId="0" borderId="8" xfId="1" applyFont="1" applyBorder="1"/>
    <xf numFmtId="38" fontId="3" fillId="0" borderId="11" xfId="1" applyFont="1" applyFill="1" applyBorder="1" applyAlignment="1">
      <alignment horizontal="center"/>
    </xf>
    <xf numFmtId="38" fontId="3" fillId="0" borderId="12" xfId="1" applyFont="1" applyBorder="1"/>
    <xf numFmtId="38" fontId="3" fillId="0" borderId="13" xfId="1" applyFont="1" applyBorder="1"/>
    <xf numFmtId="38" fontId="3" fillId="2" borderId="14" xfId="1" applyFont="1" applyFill="1" applyBorder="1" applyAlignment="1">
      <alignment vertical="center"/>
    </xf>
    <xf numFmtId="40" fontId="3" fillId="0" borderId="9" xfId="1" applyNumberFormat="1" applyFont="1" applyBorder="1"/>
    <xf numFmtId="40" fontId="3" fillId="0" borderId="9" xfId="1" applyNumberFormat="1" applyFont="1" applyBorder="1" applyAlignment="1">
      <alignment wrapText="1"/>
    </xf>
    <xf numFmtId="0" fontId="3" fillId="0" borderId="13" xfId="0" applyFont="1" applyBorder="1" applyAlignment="1">
      <alignment shrinkToFit="1"/>
    </xf>
    <xf numFmtId="0" fontId="3" fillId="0" borderId="15" xfId="0" applyFont="1" applyBorder="1" applyAlignment="1">
      <alignment shrinkToFit="1"/>
    </xf>
    <xf numFmtId="0" fontId="3" fillId="0" borderId="16" xfId="0" applyFont="1" applyBorder="1" applyAlignment="1">
      <alignment shrinkToFit="1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8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0" xfId="0" applyFont="1" applyBorder="1"/>
    <xf numFmtId="0" fontId="3" fillId="0" borderId="21" xfId="0" applyFont="1" applyBorder="1"/>
    <xf numFmtId="0" fontId="3" fillId="0" borderId="21" xfId="0" applyFont="1" applyBorder="1" applyAlignment="1">
      <alignment wrapText="1"/>
    </xf>
    <xf numFmtId="38" fontId="3" fillId="0" borderId="21" xfId="1" applyFont="1" applyBorder="1"/>
    <xf numFmtId="38" fontId="3" fillId="0" borderId="21" xfId="1" applyFont="1" applyBorder="1" applyAlignment="1">
      <alignment wrapText="1"/>
    </xf>
    <xf numFmtId="38" fontId="3" fillId="0" borderId="21" xfId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22" xfId="1" applyFont="1" applyBorder="1"/>
    <xf numFmtId="38" fontId="3" fillId="0" borderId="23" xfId="1" applyFont="1" applyFill="1" applyBorder="1"/>
    <xf numFmtId="0" fontId="3" fillId="0" borderId="24" xfId="0" applyFont="1" applyBorder="1" applyAlignment="1">
      <alignment shrinkToFit="1"/>
    </xf>
    <xf numFmtId="0" fontId="3" fillId="0" borderId="20" xfId="0" applyFont="1" applyFill="1" applyBorder="1"/>
    <xf numFmtId="0" fontId="3" fillId="0" borderId="17" xfId="0" applyFont="1" applyFill="1" applyBorder="1"/>
    <xf numFmtId="0" fontId="3" fillId="0" borderId="20" xfId="0" applyFont="1" applyFill="1" applyBorder="1" applyAlignment="1">
      <alignment shrinkToFit="1"/>
    </xf>
    <xf numFmtId="38" fontId="3" fillId="0" borderId="20" xfId="1" applyFont="1" applyFill="1" applyBorder="1"/>
    <xf numFmtId="38" fontId="3" fillId="0" borderId="20" xfId="1" applyFont="1" applyBorder="1" applyAlignment="1">
      <alignment horizontal="center"/>
    </xf>
    <xf numFmtId="38" fontId="3" fillId="0" borderId="17" xfId="1" applyFont="1" applyFill="1" applyBorder="1"/>
    <xf numFmtId="10" fontId="3" fillId="0" borderId="0" xfId="0" applyNumberFormat="1" applyFont="1"/>
    <xf numFmtId="38" fontId="3" fillId="0" borderId="0" xfId="1" applyFont="1" applyFill="1" applyBorder="1" applyAlignment="1">
      <alignment vertical="center"/>
    </xf>
    <xf numFmtId="38" fontId="3" fillId="0" borderId="25" xfId="1" applyFont="1" applyBorder="1"/>
    <xf numFmtId="38" fontId="3" fillId="0" borderId="13" xfId="1" applyFont="1" applyBorder="1" applyAlignment="1">
      <alignment horizontal="center"/>
    </xf>
    <xf numFmtId="38" fontId="3" fillId="0" borderId="26" xfId="1" applyFont="1" applyBorder="1"/>
    <xf numFmtId="0" fontId="3" fillId="0" borderId="26" xfId="0" applyFont="1" applyFill="1" applyBorder="1"/>
    <xf numFmtId="38" fontId="3" fillId="0" borderId="7" xfId="0" applyNumberFormat="1" applyFont="1" applyFill="1" applyBorder="1"/>
    <xf numFmtId="0" fontId="3" fillId="0" borderId="0" xfId="0" quotePrefix="1" applyFont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19" xfId="0" applyFont="1" applyFill="1" applyBorder="1"/>
    <xf numFmtId="0" fontId="3" fillId="0" borderId="18" xfId="0" applyFont="1" applyFill="1" applyBorder="1"/>
    <xf numFmtId="0" fontId="3" fillId="0" borderId="17" xfId="0" applyFont="1" applyFill="1" applyBorder="1" applyAlignment="1">
      <alignment shrinkToFit="1"/>
    </xf>
    <xf numFmtId="38" fontId="3" fillId="0" borderId="9" xfId="1" applyNumberFormat="1" applyFont="1" applyFill="1" applyBorder="1"/>
    <xf numFmtId="38" fontId="3" fillId="0" borderId="20" xfId="1" applyFont="1" applyFill="1" applyBorder="1" applyAlignment="1">
      <alignment horizontal="center"/>
    </xf>
    <xf numFmtId="0" fontId="3" fillId="0" borderId="29" xfId="0" applyFont="1" applyFill="1" applyBorder="1"/>
    <xf numFmtId="0" fontId="3" fillId="0" borderId="30" xfId="0" applyFont="1" applyBorder="1"/>
    <xf numFmtId="0" fontId="3" fillId="0" borderId="31" xfId="0" applyFont="1" applyBorder="1"/>
    <xf numFmtId="38" fontId="3" fillId="0" borderId="31" xfId="1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3" xfId="0" applyFont="1" applyBorder="1" applyAlignment="1">
      <alignment shrinkToFit="1"/>
    </xf>
    <xf numFmtId="0" fontId="3" fillId="0" borderId="5" xfId="0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center"/>
    </xf>
    <xf numFmtId="38" fontId="3" fillId="0" borderId="5" xfId="1" applyFont="1" applyFill="1" applyBorder="1" applyAlignment="1"/>
    <xf numFmtId="176" fontId="3" fillId="0" borderId="5" xfId="0" applyNumberFormat="1" applyFont="1" applyFill="1" applyBorder="1" applyAlignment="1">
      <alignment horizontal="center"/>
    </xf>
    <xf numFmtId="5" fontId="3" fillId="0" borderId="29" xfId="0" applyNumberFormat="1" applyFont="1" applyFill="1" applyBorder="1"/>
    <xf numFmtId="0" fontId="3" fillId="0" borderId="34" xfId="0" applyFont="1" applyFill="1" applyBorder="1"/>
    <xf numFmtId="0" fontId="3" fillId="0" borderId="35" xfId="0" applyFont="1" applyFill="1" applyBorder="1"/>
    <xf numFmtId="38" fontId="3" fillId="0" borderId="35" xfId="1" applyFont="1" applyFill="1" applyBorder="1"/>
    <xf numFmtId="38" fontId="3" fillId="0" borderId="31" xfId="1" applyFont="1" applyFill="1" applyBorder="1"/>
    <xf numFmtId="38" fontId="3" fillId="0" borderId="32" xfId="1" applyFont="1" applyBorder="1"/>
    <xf numFmtId="38" fontId="3" fillId="0" borderId="33" xfId="1" applyFont="1" applyBorder="1"/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/>
    <xf numFmtId="38" fontId="3" fillId="0" borderId="5" xfId="1" applyFont="1" applyFill="1" applyBorder="1"/>
    <xf numFmtId="176" fontId="3" fillId="0" borderId="5" xfId="0" applyNumberFormat="1" applyFont="1" applyFill="1" applyBorder="1" applyAlignment="1">
      <alignment shrinkToFit="1"/>
    </xf>
    <xf numFmtId="0" fontId="3" fillId="0" borderId="30" xfId="0" applyFont="1" applyFill="1" applyBorder="1"/>
    <xf numFmtId="0" fontId="3" fillId="0" borderId="35" xfId="0" applyFont="1" applyFill="1" applyBorder="1" applyAlignment="1">
      <alignment shrinkToFit="1"/>
    </xf>
    <xf numFmtId="40" fontId="3" fillId="0" borderId="31" xfId="1" applyNumberFormat="1" applyFont="1" applyFill="1" applyBorder="1"/>
    <xf numFmtId="38" fontId="3" fillId="0" borderId="36" xfId="1" applyFont="1" applyBorder="1"/>
    <xf numFmtId="0" fontId="7" fillId="0" borderId="0" xfId="0" applyFont="1"/>
    <xf numFmtId="176" fontId="7" fillId="0" borderId="0" xfId="0" applyNumberFormat="1" applyFont="1" applyAlignment="1">
      <alignment horizontal="right"/>
    </xf>
    <xf numFmtId="0" fontId="7" fillId="0" borderId="29" xfId="0" applyFont="1" applyBorder="1"/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76" fontId="7" fillId="0" borderId="39" xfId="0" applyNumberFormat="1" applyFont="1" applyBorder="1" applyAlignment="1">
      <alignment horizontal="center"/>
    </xf>
    <xf numFmtId="176" fontId="7" fillId="0" borderId="34" xfId="0" applyNumberFormat="1" applyFont="1" applyBorder="1" applyAlignment="1">
      <alignment horizontal="center"/>
    </xf>
    <xf numFmtId="176" fontId="7" fillId="0" borderId="40" xfId="0" applyNumberFormat="1" applyFont="1" applyBorder="1" applyAlignment="1">
      <alignment horizontal="center"/>
    </xf>
    <xf numFmtId="176" fontId="7" fillId="0" borderId="38" xfId="0" applyNumberFormat="1" applyFont="1" applyBorder="1" applyAlignment="1">
      <alignment horizontal="center"/>
    </xf>
    <xf numFmtId="0" fontId="7" fillId="0" borderId="4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76" fontId="7" fillId="3" borderId="0" xfId="0" applyNumberFormat="1" applyFont="1" applyFill="1" applyBorder="1" applyAlignment="1">
      <alignment horizontal="center"/>
    </xf>
    <xf numFmtId="176" fontId="8" fillId="3" borderId="0" xfId="0" applyNumberFormat="1" applyFont="1" applyFill="1" applyBorder="1" applyAlignment="1">
      <alignment horizontal="right" vertical="top"/>
    </xf>
    <xf numFmtId="176" fontId="7" fillId="3" borderId="24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6" xfId="0" applyFont="1" applyBorder="1"/>
    <xf numFmtId="176" fontId="7" fillId="0" borderId="21" xfId="0" applyNumberFormat="1" applyFont="1" applyFill="1" applyBorder="1"/>
    <xf numFmtId="176" fontId="7" fillId="0" borderId="20" xfId="0" applyNumberFormat="1" applyFont="1" applyFill="1" applyBorder="1"/>
    <xf numFmtId="176" fontId="7" fillId="0" borderId="6" xfId="0" applyNumberFormat="1" applyFont="1" applyFill="1" applyBorder="1"/>
    <xf numFmtId="176" fontId="7" fillId="0" borderId="16" xfId="0" applyNumberFormat="1" applyFont="1" applyFill="1" applyBorder="1"/>
    <xf numFmtId="0" fontId="7" fillId="0" borderId="8" xfId="0" applyFont="1" applyBorder="1" applyAlignment="1">
      <alignment shrinkToFit="1"/>
    </xf>
    <xf numFmtId="38" fontId="7" fillId="0" borderId="7" xfId="1" applyFont="1" applyFill="1" applyBorder="1"/>
    <xf numFmtId="177" fontId="7" fillId="0" borderId="20" xfId="0" applyNumberFormat="1" applyFont="1" applyFill="1" applyBorder="1"/>
    <xf numFmtId="0" fontId="7" fillId="0" borderId="42" xfId="0" applyFont="1" applyBorder="1"/>
    <xf numFmtId="38" fontId="7" fillId="0" borderId="13" xfId="0" applyNumberFormat="1" applyFont="1" applyFill="1" applyBorder="1" applyAlignment="1">
      <alignment horizontal="right"/>
    </xf>
    <xf numFmtId="176" fontId="7" fillId="0" borderId="43" xfId="0" applyNumberFormat="1" applyFont="1" applyFill="1" applyBorder="1"/>
    <xf numFmtId="176" fontId="7" fillId="0" borderId="17" xfId="0" applyNumberFormat="1" applyFont="1" applyFill="1" applyBorder="1"/>
    <xf numFmtId="177" fontId="7" fillId="0" borderId="17" xfId="0" applyNumberFormat="1" applyFont="1" applyFill="1" applyBorder="1"/>
    <xf numFmtId="176" fontId="7" fillId="0" borderId="44" xfId="0" applyNumberFormat="1" applyFont="1" applyFill="1" applyBorder="1"/>
    <xf numFmtId="176" fontId="7" fillId="0" borderId="15" xfId="0" applyNumberFormat="1" applyFont="1" applyFill="1" applyBorder="1"/>
    <xf numFmtId="0" fontId="7" fillId="0" borderId="2" xfId="0" applyFont="1" applyFill="1" applyBorder="1"/>
    <xf numFmtId="0" fontId="7" fillId="0" borderId="5" xfId="0" applyFont="1" applyFill="1" applyBorder="1" applyAlignment="1">
      <alignment horizontal="center"/>
    </xf>
    <xf numFmtId="176" fontId="7" fillId="0" borderId="4" xfId="0" applyNumberFormat="1" applyFont="1" applyFill="1" applyBorder="1"/>
    <xf numFmtId="176" fontId="7" fillId="0" borderId="45" xfId="0" applyNumberFormat="1" applyFont="1" applyFill="1" applyBorder="1"/>
    <xf numFmtId="176" fontId="7" fillId="0" borderId="46" xfId="0" applyNumberFormat="1" applyFont="1" applyFill="1" applyBorder="1"/>
    <xf numFmtId="38" fontId="7" fillId="0" borderId="46" xfId="0" applyNumberFormat="1" applyFont="1" applyFill="1" applyBorder="1"/>
    <xf numFmtId="176" fontId="7" fillId="0" borderId="47" xfId="0" applyNumberFormat="1" applyFont="1" applyFill="1" applyBorder="1"/>
    <xf numFmtId="176" fontId="7" fillId="0" borderId="22" xfId="0" applyNumberFormat="1" applyFont="1" applyFill="1" applyBorder="1"/>
    <xf numFmtId="0" fontId="7" fillId="0" borderId="3" xfId="0" applyFont="1" applyBorder="1" applyAlignment="1">
      <alignment shrinkToFit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176" fontId="7" fillId="2" borderId="14" xfId="0" applyNumberFormat="1" applyFont="1" applyFill="1" applyBorder="1"/>
    <xf numFmtId="0" fontId="7" fillId="0" borderId="0" xfId="0" applyFont="1" applyAlignment="1">
      <alignment shrinkToFit="1"/>
    </xf>
    <xf numFmtId="38" fontId="7" fillId="0" borderId="7" xfId="1" applyFont="1" applyBorder="1"/>
    <xf numFmtId="176" fontId="7" fillId="0" borderId="7" xfId="0" applyNumberFormat="1" applyFont="1" applyFill="1" applyBorder="1"/>
    <xf numFmtId="176" fontId="7" fillId="0" borderId="20" xfId="0" applyNumberFormat="1" applyFont="1" applyBorder="1"/>
    <xf numFmtId="176" fontId="7" fillId="0" borderId="6" xfId="0" applyNumberFormat="1" applyFont="1" applyBorder="1"/>
    <xf numFmtId="0" fontId="7" fillId="3" borderId="29" xfId="0" applyFont="1" applyFill="1" applyBorder="1" applyAlignment="1">
      <alignment vertical="center"/>
    </xf>
    <xf numFmtId="0" fontId="7" fillId="3" borderId="37" xfId="0" applyFont="1" applyFill="1" applyBorder="1"/>
    <xf numFmtId="176" fontId="7" fillId="3" borderId="37" xfId="0" applyNumberFormat="1" applyFont="1" applyFill="1" applyBorder="1"/>
    <xf numFmtId="176" fontId="7" fillId="3" borderId="41" xfId="0" applyNumberFormat="1" applyFont="1" applyFill="1" applyBorder="1" applyAlignment="1">
      <alignment shrinkToFit="1"/>
    </xf>
    <xf numFmtId="5" fontId="7" fillId="0" borderId="1" xfId="0" applyNumberFormat="1" applyFont="1" applyFill="1" applyBorder="1"/>
    <xf numFmtId="0" fontId="7" fillId="0" borderId="6" xfId="0" applyFont="1" applyFill="1" applyBorder="1"/>
    <xf numFmtId="38" fontId="7" fillId="0" borderId="7" xfId="0" applyNumberFormat="1" applyFont="1" applyBorder="1"/>
    <xf numFmtId="176" fontId="7" fillId="0" borderId="21" xfId="0" applyNumberFormat="1" applyFont="1" applyFill="1" applyBorder="1" applyAlignment="1">
      <alignment horizontal="left"/>
    </xf>
    <xf numFmtId="176" fontId="7" fillId="0" borderId="20" xfId="0" applyNumberFormat="1" applyFont="1" applyFill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0" xfId="0" applyFont="1" applyFill="1" applyAlignment="1">
      <alignment horizontal="center" vertical="top"/>
    </xf>
    <xf numFmtId="176" fontId="7" fillId="0" borderId="21" xfId="0" applyNumberFormat="1" applyFont="1" applyFill="1" applyBorder="1" applyAlignment="1">
      <alignment horizontal="right"/>
    </xf>
    <xf numFmtId="38" fontId="7" fillId="0" borderId="7" xfId="1" applyNumberFormat="1" applyFont="1" applyBorder="1"/>
    <xf numFmtId="176" fontId="7" fillId="0" borderId="20" xfId="0" applyNumberFormat="1" applyFont="1" applyFill="1" applyBorder="1" applyAlignment="1"/>
    <xf numFmtId="176" fontId="7" fillId="0" borderId="28" xfId="0" applyNumberFormat="1" applyFont="1" applyFill="1" applyBorder="1"/>
    <xf numFmtId="176" fontId="7" fillId="0" borderId="48" xfId="0" applyNumberFormat="1" applyFont="1" applyFill="1" applyBorder="1"/>
    <xf numFmtId="0" fontId="7" fillId="0" borderId="4" xfId="0" applyFont="1" applyBorder="1" applyAlignment="1">
      <alignment shrinkToFit="1"/>
    </xf>
    <xf numFmtId="176" fontId="7" fillId="0" borderId="0" xfId="0" applyNumberFormat="1" applyFont="1"/>
    <xf numFmtId="176" fontId="7" fillId="0" borderId="49" xfId="0" applyNumberFormat="1" applyFont="1" applyFill="1" applyBorder="1"/>
    <xf numFmtId="176" fontId="7" fillId="0" borderId="34" xfId="0" applyNumberFormat="1" applyFont="1" applyFill="1" applyBorder="1"/>
    <xf numFmtId="176" fontId="7" fillId="3" borderId="0" xfId="0" applyNumberFormat="1" applyFont="1" applyFill="1" applyBorder="1"/>
    <xf numFmtId="38" fontId="7" fillId="0" borderId="34" xfId="0" applyNumberFormat="1" applyFont="1" applyFill="1" applyBorder="1"/>
    <xf numFmtId="0" fontId="7" fillId="0" borderId="0" xfId="0" applyFont="1" applyAlignment="1">
      <alignment horizontal="right"/>
    </xf>
    <xf numFmtId="38" fontId="3" fillId="0" borderId="4" xfId="1" applyFont="1" applyBorder="1" applyAlignment="1">
      <alignment horizontal="center"/>
    </xf>
    <xf numFmtId="38" fontId="3" fillId="0" borderId="50" xfId="1" applyFont="1" applyFill="1" applyBorder="1"/>
    <xf numFmtId="38" fontId="3" fillId="0" borderId="51" xfId="1" applyFont="1" applyFill="1" applyBorder="1"/>
    <xf numFmtId="176" fontId="7" fillId="0" borderId="0" xfId="0" applyNumberFormat="1" applyFont="1" applyBorder="1" applyAlignment="1">
      <alignment horizontal="center"/>
    </xf>
    <xf numFmtId="176" fontId="7" fillId="0" borderId="52" xfId="0" applyNumberFormat="1" applyFont="1" applyFill="1" applyBorder="1" applyAlignment="1">
      <alignment vertical="center"/>
    </xf>
    <xf numFmtId="0" fontId="7" fillId="0" borderId="5" xfId="0" applyFont="1" applyBorder="1"/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vertical="center"/>
    </xf>
    <xf numFmtId="176" fontId="7" fillId="2" borderId="53" xfId="0" applyNumberFormat="1" applyFont="1" applyFill="1" applyBorder="1"/>
    <xf numFmtId="0" fontId="7" fillId="0" borderId="5" xfId="0" applyFont="1" applyBorder="1" applyAlignment="1">
      <alignment shrinkToFit="1"/>
    </xf>
    <xf numFmtId="176" fontId="7" fillId="0" borderId="37" xfId="0" applyNumberFormat="1" applyFont="1" applyFill="1" applyBorder="1" applyAlignment="1">
      <alignment vertical="center"/>
    </xf>
    <xf numFmtId="38" fontId="7" fillId="0" borderId="37" xfId="0" applyNumberFormat="1" applyFont="1" applyFill="1" applyBorder="1" applyAlignment="1">
      <alignment vertical="center"/>
    </xf>
    <xf numFmtId="176" fontId="7" fillId="0" borderId="54" xfId="0" applyNumberFormat="1" applyFont="1" applyFill="1" applyBorder="1" applyAlignment="1">
      <alignment vertical="center"/>
    </xf>
    <xf numFmtId="176" fontId="7" fillId="0" borderId="7" xfId="0" applyNumberFormat="1" applyFont="1" applyBorder="1"/>
    <xf numFmtId="38" fontId="7" fillId="0" borderId="7" xfId="1" applyFont="1" applyBorder="1" applyAlignment="1"/>
    <xf numFmtId="176" fontId="7" fillId="0" borderId="7" xfId="0" applyNumberFormat="1" applyFont="1" applyFill="1" applyBorder="1" applyAlignment="1">
      <alignment horizontal="right"/>
    </xf>
    <xf numFmtId="38" fontId="3" fillId="0" borderId="4" xfId="1" applyFont="1" applyBorder="1" applyAlignment="1">
      <alignment horizontal="center"/>
    </xf>
    <xf numFmtId="38" fontId="3" fillId="0" borderId="4" xfId="1" applyFont="1" applyBorder="1" applyAlignment="1">
      <alignment horizontal="center"/>
    </xf>
    <xf numFmtId="176" fontId="7" fillId="0" borderId="5" xfId="0" applyNumberFormat="1" applyFont="1" applyBorder="1" applyAlignment="1"/>
    <xf numFmtId="38" fontId="7" fillId="0" borderId="7" xfId="0" applyNumberFormat="1" applyFont="1" applyBorder="1" applyAlignment="1">
      <alignment horizontal="right"/>
    </xf>
    <xf numFmtId="38" fontId="3" fillId="0" borderId="9" xfId="1" applyFont="1" applyBorder="1" applyAlignment="1">
      <alignment horizontal="right"/>
    </xf>
    <xf numFmtId="38" fontId="3" fillId="0" borderId="20" xfId="1" applyFont="1" applyBorder="1"/>
    <xf numFmtId="38" fontId="3" fillId="0" borderId="8" xfId="1" applyFont="1" applyBorder="1" applyAlignment="1">
      <alignment horizontal="center"/>
    </xf>
    <xf numFmtId="38" fontId="3" fillId="0" borderId="20" xfId="1" applyFont="1" applyBorder="1" applyAlignment="1">
      <alignment horizontal="right"/>
    </xf>
    <xf numFmtId="0" fontId="3" fillId="0" borderId="7" xfId="0" applyFont="1" applyBorder="1" applyAlignment="1">
      <alignment shrinkToFit="1"/>
    </xf>
    <xf numFmtId="176" fontId="12" fillId="0" borderId="41" xfId="0" applyNumberFormat="1" applyFont="1" applyBorder="1"/>
    <xf numFmtId="10" fontId="12" fillId="4" borderId="14" xfId="2" applyNumberFormat="1" applyFont="1" applyFill="1" applyBorder="1" applyAlignment="1"/>
    <xf numFmtId="176" fontId="12" fillId="0" borderId="3" xfId="0" applyNumberFormat="1" applyFont="1" applyBorder="1"/>
    <xf numFmtId="176" fontId="12" fillId="4" borderId="14" xfId="0" applyNumberFormat="1" applyFont="1" applyFill="1" applyBorder="1"/>
    <xf numFmtId="0" fontId="6" fillId="0" borderId="0" xfId="0" applyFont="1" applyAlignment="1">
      <alignment horizontal="center"/>
    </xf>
    <xf numFmtId="38" fontId="3" fillId="0" borderId="4" xfId="1" applyFont="1" applyBorder="1" applyAlignment="1">
      <alignment horizontal="center"/>
    </xf>
    <xf numFmtId="176" fontId="11" fillId="0" borderId="2" xfId="0" applyNumberFormat="1" applyFont="1" applyBorder="1" applyAlignment="1">
      <alignment horizontal="left"/>
    </xf>
    <xf numFmtId="176" fontId="11" fillId="0" borderId="5" xfId="0" applyNumberFormat="1" applyFont="1" applyBorder="1" applyAlignment="1">
      <alignment horizontal="left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76" fontId="11" fillId="0" borderId="27" xfId="0" applyNumberFormat="1" applyFont="1" applyBorder="1" applyAlignment="1">
      <alignment horizontal="left"/>
    </xf>
    <xf numFmtId="176" fontId="11" fillId="0" borderId="52" xfId="0" applyNumberFormat="1" applyFont="1" applyBorder="1" applyAlignment="1">
      <alignment horizontal="lef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1</xdr:row>
      <xdr:rowOff>152400</xdr:rowOff>
    </xdr:from>
    <xdr:to>
      <xdr:col>9</xdr:col>
      <xdr:colOff>3400425</xdr:colOff>
      <xdr:row>5</xdr:row>
      <xdr:rowOff>38100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7877175" y="400050"/>
          <a:ext cx="3028950" cy="628650"/>
        </a:xfrm>
        <a:prstGeom prst="wedgeRoundRectCallout">
          <a:avLst>
            <a:gd name="adj1" fmla="val -27986"/>
            <a:gd name="adj2" fmla="val 1212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この欄の根拠説明が重要。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特に、機能数やテーブル数等に基づいて、工数につながる計算式や考え方の説明が必要。</a:t>
          </a:r>
        </a:p>
      </xdr:txBody>
    </xdr:sp>
    <xdr:clientData/>
  </xdr:twoCellAnchor>
  <xdr:twoCellAnchor>
    <xdr:from>
      <xdr:col>7</xdr:col>
      <xdr:colOff>76200</xdr:colOff>
      <xdr:row>9</xdr:row>
      <xdr:rowOff>38100</xdr:rowOff>
    </xdr:from>
    <xdr:to>
      <xdr:col>8</xdr:col>
      <xdr:colOff>38100</xdr:colOff>
      <xdr:row>11</xdr:row>
      <xdr:rowOff>19050</xdr:rowOff>
    </xdr:to>
    <xdr:sp macro="" textlink="">
      <xdr:nvSpPr>
        <xdr:cNvPr id="3135" name="AutoShape 2"/>
        <xdr:cNvSpPr>
          <a:spLocks noChangeArrowheads="1"/>
        </xdr:cNvSpPr>
      </xdr:nvSpPr>
      <xdr:spPr bwMode="auto">
        <a:xfrm>
          <a:off x="6286500" y="1752600"/>
          <a:ext cx="609600" cy="40005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7</xdr:row>
      <xdr:rowOff>38100</xdr:rowOff>
    </xdr:from>
    <xdr:to>
      <xdr:col>6</xdr:col>
      <xdr:colOff>542925</xdr:colOff>
      <xdr:row>8</xdr:row>
      <xdr:rowOff>104775</xdr:rowOff>
    </xdr:to>
    <xdr:sp macro="" textlink="">
      <xdr:nvSpPr>
        <xdr:cNvPr id="3075" name="AutoShape 3"/>
        <xdr:cNvSpPr>
          <a:spLocks noChangeArrowheads="1"/>
        </xdr:cNvSpPr>
      </xdr:nvSpPr>
      <xdr:spPr bwMode="auto">
        <a:xfrm>
          <a:off x="2314575" y="1333500"/>
          <a:ext cx="3743325" cy="276225"/>
        </a:xfrm>
        <a:prstGeom prst="wedgeRoundRectCallout">
          <a:avLst>
            <a:gd name="adj1" fmla="val 55088"/>
            <a:gd name="adj2" fmla="val 1017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計を、総費用年度別内訳表の項番３積算費用へ転記</a:t>
          </a:r>
        </a:p>
      </xdr:txBody>
    </xdr:sp>
    <xdr:clientData/>
  </xdr:twoCellAnchor>
  <xdr:twoCellAnchor>
    <xdr:from>
      <xdr:col>7</xdr:col>
      <xdr:colOff>76200</xdr:colOff>
      <xdr:row>11</xdr:row>
      <xdr:rowOff>66675</xdr:rowOff>
    </xdr:from>
    <xdr:to>
      <xdr:col>8</xdr:col>
      <xdr:colOff>38100</xdr:colOff>
      <xdr:row>14</xdr:row>
      <xdr:rowOff>9525</xdr:rowOff>
    </xdr:to>
    <xdr:sp macro="" textlink="">
      <xdr:nvSpPr>
        <xdr:cNvPr id="3137" name="AutoShape 4"/>
        <xdr:cNvSpPr>
          <a:spLocks noChangeArrowheads="1"/>
        </xdr:cNvSpPr>
      </xdr:nvSpPr>
      <xdr:spPr bwMode="auto">
        <a:xfrm>
          <a:off x="6286500" y="2200275"/>
          <a:ext cx="609600" cy="58102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20</xdr:row>
      <xdr:rowOff>38100</xdr:rowOff>
    </xdr:from>
    <xdr:to>
      <xdr:col>6</xdr:col>
      <xdr:colOff>542925</xdr:colOff>
      <xdr:row>22</xdr:row>
      <xdr:rowOff>9525</xdr:rowOff>
    </xdr:to>
    <xdr:sp macro="" textlink="">
      <xdr:nvSpPr>
        <xdr:cNvPr id="3077" name="AutoShape 5"/>
        <xdr:cNvSpPr>
          <a:spLocks noChangeArrowheads="1"/>
        </xdr:cNvSpPr>
      </xdr:nvSpPr>
      <xdr:spPr bwMode="auto">
        <a:xfrm>
          <a:off x="2314575" y="4076700"/>
          <a:ext cx="3743325" cy="276225"/>
        </a:xfrm>
        <a:prstGeom prst="wedgeRoundRectCallout">
          <a:avLst>
            <a:gd name="adj1" fmla="val 55088"/>
            <a:gd name="adj2" fmla="val -5810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計を、総費用年度別内訳表の項番４積算費用へ転記</a:t>
          </a:r>
        </a:p>
      </xdr:txBody>
    </xdr:sp>
    <xdr:clientData/>
  </xdr:twoCellAnchor>
  <xdr:twoCellAnchor>
    <xdr:from>
      <xdr:col>7</xdr:col>
      <xdr:colOff>76200</xdr:colOff>
      <xdr:row>14</xdr:row>
      <xdr:rowOff>57150</xdr:rowOff>
    </xdr:from>
    <xdr:to>
      <xdr:col>8</xdr:col>
      <xdr:colOff>38100</xdr:colOff>
      <xdr:row>19</xdr:row>
      <xdr:rowOff>28575</xdr:rowOff>
    </xdr:to>
    <xdr:sp macro="" textlink="">
      <xdr:nvSpPr>
        <xdr:cNvPr id="3139" name="AutoShape 6"/>
        <xdr:cNvSpPr>
          <a:spLocks noChangeArrowheads="1"/>
        </xdr:cNvSpPr>
      </xdr:nvSpPr>
      <xdr:spPr bwMode="auto">
        <a:xfrm>
          <a:off x="6286500" y="2828925"/>
          <a:ext cx="609600" cy="102870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20</xdr:row>
      <xdr:rowOff>38100</xdr:rowOff>
    </xdr:from>
    <xdr:to>
      <xdr:col>9</xdr:col>
      <xdr:colOff>3371850</xdr:colOff>
      <xdr:row>22</xdr:row>
      <xdr:rowOff>9525</xdr:rowOff>
    </xdr:to>
    <xdr:sp macro="" textlink="">
      <xdr:nvSpPr>
        <xdr:cNvPr id="3079" name="AutoShape 7"/>
        <xdr:cNvSpPr>
          <a:spLocks noChangeArrowheads="1"/>
        </xdr:cNvSpPr>
      </xdr:nvSpPr>
      <xdr:spPr bwMode="auto">
        <a:xfrm>
          <a:off x="6934200" y="4076700"/>
          <a:ext cx="3943350" cy="276225"/>
        </a:xfrm>
        <a:prstGeom prst="wedgeRoundRectCallout">
          <a:avLst>
            <a:gd name="adj1" fmla="val -49759"/>
            <a:gd name="adj2" fmla="val -1810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計を、総費用年度別内訳表の項番５積算費用へ転記</a:t>
          </a:r>
        </a:p>
      </xdr:txBody>
    </xdr:sp>
    <xdr:clientData/>
  </xdr:twoCellAnchor>
  <xdr:twoCellAnchor>
    <xdr:from>
      <xdr:col>2</xdr:col>
      <xdr:colOff>171450</xdr:colOff>
      <xdr:row>24</xdr:row>
      <xdr:rowOff>142875</xdr:rowOff>
    </xdr:from>
    <xdr:to>
      <xdr:col>2</xdr:col>
      <xdr:colOff>1457325</xdr:colOff>
      <xdr:row>27</xdr:row>
      <xdr:rowOff>9525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762000" y="4905375"/>
          <a:ext cx="1285875" cy="495300"/>
        </a:xfrm>
        <a:prstGeom prst="wedgeRoundRectCallout">
          <a:avLst>
            <a:gd name="adj1" fmla="val 93704"/>
            <a:gd name="adj2" fmla="val -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実在する製品の型番を記載する</a:t>
          </a:r>
        </a:p>
      </xdr:txBody>
    </xdr:sp>
    <xdr:clientData/>
  </xdr:twoCellAnchor>
  <xdr:twoCellAnchor>
    <xdr:from>
      <xdr:col>9</xdr:col>
      <xdr:colOff>2428875</xdr:colOff>
      <xdr:row>25</xdr:row>
      <xdr:rowOff>95250</xdr:rowOff>
    </xdr:from>
    <xdr:to>
      <xdr:col>9</xdr:col>
      <xdr:colOff>3714750</xdr:colOff>
      <xdr:row>27</xdr:row>
      <xdr:rowOff>171450</xdr:rowOff>
    </xdr:to>
    <xdr:sp macro="" textlink="">
      <xdr:nvSpPr>
        <xdr:cNvPr id="3081" name="AutoShape 9"/>
        <xdr:cNvSpPr>
          <a:spLocks noChangeArrowheads="1"/>
        </xdr:cNvSpPr>
      </xdr:nvSpPr>
      <xdr:spPr bwMode="auto">
        <a:xfrm>
          <a:off x="9934575" y="5067300"/>
          <a:ext cx="1285875" cy="495300"/>
        </a:xfrm>
        <a:prstGeom prst="wedgeRoundRectCallout">
          <a:avLst>
            <a:gd name="adj1" fmla="val -47037"/>
            <a:gd name="adj2" fmla="val -1076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製品のスペックを記載する</a:t>
          </a:r>
        </a:p>
      </xdr:txBody>
    </xdr:sp>
    <xdr:clientData/>
  </xdr:twoCellAnchor>
  <xdr:twoCellAnchor>
    <xdr:from>
      <xdr:col>7</xdr:col>
      <xdr:colOff>76200</xdr:colOff>
      <xdr:row>23</xdr:row>
      <xdr:rowOff>28575</xdr:rowOff>
    </xdr:from>
    <xdr:to>
      <xdr:col>8</xdr:col>
      <xdr:colOff>38100</xdr:colOff>
      <xdr:row>30</xdr:row>
      <xdr:rowOff>19050</xdr:rowOff>
    </xdr:to>
    <xdr:sp macro="" textlink="">
      <xdr:nvSpPr>
        <xdr:cNvPr id="3143" name="AutoShape 10"/>
        <xdr:cNvSpPr>
          <a:spLocks noChangeArrowheads="1"/>
        </xdr:cNvSpPr>
      </xdr:nvSpPr>
      <xdr:spPr bwMode="auto">
        <a:xfrm>
          <a:off x="6286500" y="4581525"/>
          <a:ext cx="609600" cy="145732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247650</xdr:colOff>
      <xdr:row>31</xdr:row>
      <xdr:rowOff>9525</xdr:rowOff>
    </xdr:from>
    <xdr:to>
      <xdr:col>9</xdr:col>
      <xdr:colOff>4105275</xdr:colOff>
      <xdr:row>32</xdr:row>
      <xdr:rowOff>76200</xdr:rowOff>
    </xdr:to>
    <xdr:sp macro="" textlink="">
      <xdr:nvSpPr>
        <xdr:cNvPr id="3083" name="AutoShape 11"/>
        <xdr:cNvSpPr>
          <a:spLocks noChangeArrowheads="1"/>
        </xdr:cNvSpPr>
      </xdr:nvSpPr>
      <xdr:spPr bwMode="auto">
        <a:xfrm>
          <a:off x="7753350" y="6238875"/>
          <a:ext cx="3857625" cy="276225"/>
        </a:xfrm>
        <a:prstGeom prst="wedgeRoundRectCallout">
          <a:avLst>
            <a:gd name="adj1" fmla="val -71727"/>
            <a:gd name="adj2" fmla="val -1810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計を、総費用年度別内訳表の項番16積算費用へ転記</a:t>
          </a:r>
        </a:p>
      </xdr:txBody>
    </xdr:sp>
    <xdr:clientData/>
  </xdr:twoCellAnchor>
  <xdr:twoCellAnchor>
    <xdr:from>
      <xdr:col>9</xdr:col>
      <xdr:colOff>247650</xdr:colOff>
      <xdr:row>32</xdr:row>
      <xdr:rowOff>200025</xdr:rowOff>
    </xdr:from>
    <xdr:to>
      <xdr:col>9</xdr:col>
      <xdr:colOff>4105275</xdr:colOff>
      <xdr:row>34</xdr:row>
      <xdr:rowOff>57150</xdr:rowOff>
    </xdr:to>
    <xdr:sp macro="" textlink="">
      <xdr:nvSpPr>
        <xdr:cNvPr id="3084" name="AutoShape 12"/>
        <xdr:cNvSpPr>
          <a:spLocks noChangeArrowheads="1"/>
        </xdr:cNvSpPr>
      </xdr:nvSpPr>
      <xdr:spPr bwMode="auto">
        <a:xfrm>
          <a:off x="7753350" y="6638925"/>
          <a:ext cx="3857625" cy="276225"/>
        </a:xfrm>
        <a:prstGeom prst="wedgeRoundRectCallout">
          <a:avLst>
            <a:gd name="adj1" fmla="val -71977"/>
            <a:gd name="adj2" fmla="val -1120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計を、総費用年度別内訳表の項番17積算費用へ転記</a:t>
          </a:r>
        </a:p>
      </xdr:txBody>
    </xdr:sp>
    <xdr:clientData/>
  </xdr:twoCellAnchor>
  <xdr:twoCellAnchor>
    <xdr:from>
      <xdr:col>7</xdr:col>
      <xdr:colOff>76200</xdr:colOff>
      <xdr:row>30</xdr:row>
      <xdr:rowOff>57150</xdr:rowOff>
    </xdr:from>
    <xdr:to>
      <xdr:col>8</xdr:col>
      <xdr:colOff>38100</xdr:colOff>
      <xdr:row>37</xdr:row>
      <xdr:rowOff>47625</xdr:rowOff>
    </xdr:to>
    <xdr:sp macro="" textlink="">
      <xdr:nvSpPr>
        <xdr:cNvPr id="3146" name="AutoShape 13"/>
        <xdr:cNvSpPr>
          <a:spLocks noChangeArrowheads="1"/>
        </xdr:cNvSpPr>
      </xdr:nvSpPr>
      <xdr:spPr bwMode="auto">
        <a:xfrm>
          <a:off x="6286500" y="6076950"/>
          <a:ext cx="609600" cy="145732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247650</xdr:colOff>
      <xdr:row>38</xdr:row>
      <xdr:rowOff>171450</xdr:rowOff>
    </xdr:from>
    <xdr:to>
      <xdr:col>9</xdr:col>
      <xdr:colOff>4105275</xdr:colOff>
      <xdr:row>40</xdr:row>
      <xdr:rowOff>142875</xdr:rowOff>
    </xdr:to>
    <xdr:sp macro="" textlink="">
      <xdr:nvSpPr>
        <xdr:cNvPr id="3086" name="AutoShape 14"/>
        <xdr:cNvSpPr>
          <a:spLocks noChangeArrowheads="1"/>
        </xdr:cNvSpPr>
      </xdr:nvSpPr>
      <xdr:spPr bwMode="auto">
        <a:xfrm>
          <a:off x="7753350" y="7867650"/>
          <a:ext cx="3857625" cy="276225"/>
        </a:xfrm>
        <a:prstGeom prst="wedgeRoundRectCallout">
          <a:avLst>
            <a:gd name="adj1" fmla="val -58644"/>
            <a:gd name="adj2" fmla="val 1017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総費用年度別内訳表の項番21積算費用へ転記</a:t>
          </a:r>
        </a:p>
      </xdr:txBody>
    </xdr:sp>
    <xdr:clientData/>
  </xdr:twoCellAnchor>
  <xdr:twoCellAnchor>
    <xdr:from>
      <xdr:col>9</xdr:col>
      <xdr:colOff>247650</xdr:colOff>
      <xdr:row>44</xdr:row>
      <xdr:rowOff>85725</xdr:rowOff>
    </xdr:from>
    <xdr:to>
      <xdr:col>9</xdr:col>
      <xdr:colOff>4105275</xdr:colOff>
      <xdr:row>46</xdr:row>
      <xdr:rowOff>57150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7753350" y="8924925"/>
          <a:ext cx="3857625" cy="276225"/>
        </a:xfrm>
        <a:prstGeom prst="wedgeRoundRectCallout">
          <a:avLst>
            <a:gd name="adj1" fmla="val -58889"/>
            <a:gd name="adj2" fmla="val 12931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総費用年度別内訳表の項番27積算費用へ転記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7</xdr:row>
      <xdr:rowOff>66675</xdr:rowOff>
    </xdr:from>
    <xdr:to>
      <xdr:col>7</xdr:col>
      <xdr:colOff>628649</xdr:colOff>
      <xdr:row>27</xdr:row>
      <xdr:rowOff>0</xdr:rowOff>
    </xdr:to>
    <xdr:sp macro="" textlink="">
      <xdr:nvSpPr>
        <xdr:cNvPr id="2" name="AutoShape 13"/>
        <xdr:cNvSpPr>
          <a:spLocks noChangeArrowheads="1"/>
        </xdr:cNvSpPr>
      </xdr:nvSpPr>
      <xdr:spPr bwMode="auto">
        <a:xfrm>
          <a:off x="6219824" y="1476375"/>
          <a:ext cx="619125" cy="412432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200025</xdr:colOff>
      <xdr:row>15</xdr:row>
      <xdr:rowOff>152400</xdr:rowOff>
    </xdr:from>
    <xdr:to>
      <xdr:col>9</xdr:col>
      <xdr:colOff>4057650</xdr:colOff>
      <xdr:row>17</xdr:row>
      <xdr:rowOff>171450</xdr:rowOff>
    </xdr:to>
    <xdr:sp macro="" textlink="">
      <xdr:nvSpPr>
        <xdr:cNvPr id="3" name="AutoShape 12"/>
        <xdr:cNvSpPr>
          <a:spLocks noChangeArrowheads="1"/>
        </xdr:cNvSpPr>
      </xdr:nvSpPr>
      <xdr:spPr bwMode="auto">
        <a:xfrm>
          <a:off x="7705725" y="3238500"/>
          <a:ext cx="3857625" cy="438150"/>
        </a:xfrm>
        <a:prstGeom prst="wedgeRoundRectCallout">
          <a:avLst>
            <a:gd name="adj1" fmla="val -76421"/>
            <a:gd name="adj2" fmla="val -11896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計を、総費用年度別内訳表の項番９</a:t>
          </a:r>
          <a:endParaRPr lang="en-US" altLang="ja-JP" sz="11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積算費用へ転記</a:t>
          </a:r>
        </a:p>
      </xdr:txBody>
    </xdr:sp>
    <xdr:clientData/>
  </xdr:twoCellAnchor>
  <xdr:twoCellAnchor>
    <xdr:from>
      <xdr:col>9</xdr:col>
      <xdr:colOff>1381125</xdr:colOff>
      <xdr:row>10</xdr:row>
      <xdr:rowOff>200025</xdr:rowOff>
    </xdr:from>
    <xdr:to>
      <xdr:col>9</xdr:col>
      <xdr:colOff>3829050</xdr:colOff>
      <xdr:row>12</xdr:row>
      <xdr:rowOff>104775</xdr:rowOff>
    </xdr:to>
    <xdr:sp macro="" textlink="">
      <xdr:nvSpPr>
        <xdr:cNvPr id="4" name="AutoShape 9"/>
        <xdr:cNvSpPr>
          <a:spLocks noChangeArrowheads="1"/>
        </xdr:cNvSpPr>
      </xdr:nvSpPr>
      <xdr:spPr bwMode="auto">
        <a:xfrm>
          <a:off x="8886825" y="2238375"/>
          <a:ext cx="2447925" cy="323850"/>
        </a:xfrm>
        <a:prstGeom prst="wedgeRoundRectCallout">
          <a:avLst>
            <a:gd name="adj1" fmla="val -17407"/>
            <a:gd name="adj2" fmla="val -4038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製品内容がわかる記載（スペック等）</a:t>
          </a:r>
        </a:p>
      </xdr:txBody>
    </xdr:sp>
    <xdr:clientData/>
  </xdr:twoCellAnchor>
  <xdr:twoCellAnchor>
    <xdr:from>
      <xdr:col>8</xdr:col>
      <xdr:colOff>47624</xdr:colOff>
      <xdr:row>7</xdr:row>
      <xdr:rowOff>95250</xdr:rowOff>
    </xdr:from>
    <xdr:to>
      <xdr:col>9</xdr:col>
      <xdr:colOff>19049</xdr:colOff>
      <xdr:row>27</xdr:row>
      <xdr:rowOff>28575</xdr:rowOff>
    </xdr:to>
    <xdr:sp macro="" textlink="">
      <xdr:nvSpPr>
        <xdr:cNvPr id="5" name="AutoShape 13"/>
        <xdr:cNvSpPr>
          <a:spLocks noChangeArrowheads="1"/>
        </xdr:cNvSpPr>
      </xdr:nvSpPr>
      <xdr:spPr bwMode="auto">
        <a:xfrm>
          <a:off x="6905624" y="1504950"/>
          <a:ext cx="619125" cy="412432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609600</xdr:colOff>
      <xdr:row>20</xdr:row>
      <xdr:rowOff>95250</xdr:rowOff>
    </xdr:from>
    <xdr:to>
      <xdr:col>9</xdr:col>
      <xdr:colOff>4467225</xdr:colOff>
      <xdr:row>22</xdr:row>
      <xdr:rowOff>161925</xdr:rowOff>
    </xdr:to>
    <xdr:sp macro="" textlink="">
      <xdr:nvSpPr>
        <xdr:cNvPr id="6" name="AutoShape 12"/>
        <xdr:cNvSpPr>
          <a:spLocks noChangeArrowheads="1"/>
        </xdr:cNvSpPr>
      </xdr:nvSpPr>
      <xdr:spPr bwMode="auto">
        <a:xfrm>
          <a:off x="8115300" y="4229100"/>
          <a:ext cx="3857625" cy="485775"/>
        </a:xfrm>
        <a:prstGeom prst="wedgeRoundRectCallout">
          <a:avLst>
            <a:gd name="adj1" fmla="val -71977"/>
            <a:gd name="adj2" fmla="val -1120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計を、総費用年度別内訳表の項番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10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積算費用へ転記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zoomScaleNormal="100" zoomScaleSheetLayoutView="100" workbookViewId="0">
      <selection activeCell="D16" sqref="D16"/>
    </sheetView>
  </sheetViews>
  <sheetFormatPr defaultColWidth="11.625" defaultRowHeight="11.25"/>
  <cols>
    <col min="1" max="1" width="3.25" style="1" customWidth="1"/>
    <col min="2" max="2" width="4.5" style="1" customWidth="1"/>
    <col min="3" max="3" width="21.625" style="1" customWidth="1"/>
    <col min="4" max="4" width="29.5" style="1" customWidth="1"/>
    <col min="5" max="5" width="8.875" style="20" customWidth="1"/>
    <col min="6" max="6" width="4.625" style="20" customWidth="1"/>
    <col min="7" max="7" width="9.125" style="20" customWidth="1"/>
    <col min="8" max="9" width="8.5" style="1" customWidth="1"/>
    <col min="10" max="10" width="68.75" style="1" customWidth="1"/>
    <col min="11" max="11" width="0.5" style="1" customWidth="1"/>
    <col min="12" max="16384" width="11.625" style="1"/>
  </cols>
  <sheetData>
    <row r="1" spans="1:11" ht="19.5" customHeight="1">
      <c r="B1" s="206" t="s">
        <v>152</v>
      </c>
      <c r="C1" s="206"/>
      <c r="D1" s="206"/>
      <c r="E1" s="206"/>
      <c r="F1" s="206"/>
      <c r="G1" s="206"/>
      <c r="H1" s="206"/>
      <c r="I1" s="206"/>
      <c r="J1" s="206"/>
    </row>
    <row r="2" spans="1:11" ht="15" customHeight="1">
      <c r="C2" s="11"/>
      <c r="D2" s="11"/>
      <c r="E2" s="21"/>
      <c r="F2" s="21"/>
      <c r="G2" s="21"/>
      <c r="J2" s="29" t="s">
        <v>43</v>
      </c>
      <c r="K2" s="29"/>
    </row>
    <row r="3" spans="1:11" ht="15" customHeight="1">
      <c r="C3" s="11"/>
      <c r="D3" s="11"/>
      <c r="E3" s="21"/>
      <c r="F3" s="21"/>
      <c r="G3" s="21"/>
      <c r="J3" s="29" t="s">
        <v>44</v>
      </c>
      <c r="K3" s="29"/>
    </row>
    <row r="4" spans="1:11" ht="15" customHeight="1">
      <c r="B4" s="11" t="s">
        <v>154</v>
      </c>
      <c r="C4" s="11"/>
      <c r="D4" s="11"/>
      <c r="E4" s="21"/>
      <c r="F4" s="21"/>
      <c r="G4" s="21"/>
      <c r="J4" s="29"/>
      <c r="K4" s="29"/>
    </row>
    <row r="5" spans="1:11" ht="13.5" customHeight="1">
      <c r="I5" s="12" t="s">
        <v>31</v>
      </c>
    </row>
    <row r="6" spans="1:11" ht="16.5" customHeight="1">
      <c r="B6" s="71"/>
      <c r="C6" s="13" t="s">
        <v>0</v>
      </c>
      <c r="D6" s="13" t="s">
        <v>45</v>
      </c>
      <c r="E6" s="177" t="s">
        <v>30</v>
      </c>
      <c r="F6" s="207" t="s">
        <v>46</v>
      </c>
      <c r="G6" s="207"/>
      <c r="H6" s="13" t="s">
        <v>28</v>
      </c>
      <c r="I6" s="72" t="s">
        <v>79</v>
      </c>
      <c r="J6" s="72" t="s">
        <v>138</v>
      </c>
    </row>
    <row r="7" spans="1:11" ht="7.5" customHeight="1">
      <c r="A7" s="70"/>
      <c r="C7" s="6"/>
      <c r="D7" s="6"/>
      <c r="E7" s="23"/>
      <c r="F7" s="23"/>
      <c r="G7" s="23"/>
      <c r="H7" s="23"/>
      <c r="I7" s="64"/>
      <c r="J7" s="10"/>
    </row>
    <row r="8" spans="1:11" ht="16.5" customHeight="1">
      <c r="A8" s="70" t="s">
        <v>81</v>
      </c>
      <c r="B8" s="85" t="s">
        <v>126</v>
      </c>
      <c r="C8" s="14"/>
      <c r="D8" s="14"/>
      <c r="E8" s="86"/>
      <c r="F8" s="87"/>
      <c r="G8" s="86"/>
      <c r="H8" s="14"/>
      <c r="I8" s="14"/>
      <c r="J8" s="88"/>
    </row>
    <row r="9" spans="1:11" ht="16.5" customHeight="1">
      <c r="A9" s="70" t="s">
        <v>82</v>
      </c>
      <c r="B9" s="78"/>
      <c r="C9" s="79" t="s">
        <v>23</v>
      </c>
      <c r="D9" s="80"/>
      <c r="E9" s="81"/>
      <c r="F9" s="81"/>
      <c r="G9" s="81"/>
      <c r="H9" s="82"/>
      <c r="I9" s="83"/>
      <c r="J9" s="84"/>
    </row>
    <row r="10" spans="1:11" ht="16.5" customHeight="1">
      <c r="A10" s="70" t="s">
        <v>83</v>
      </c>
      <c r="B10" s="3"/>
      <c r="C10" s="40" t="s">
        <v>25</v>
      </c>
      <c r="D10" s="46" t="s">
        <v>41</v>
      </c>
      <c r="E10" s="48">
        <v>700000</v>
      </c>
      <c r="F10" s="22">
        <v>17</v>
      </c>
      <c r="G10" s="22" t="s">
        <v>32</v>
      </c>
      <c r="H10" s="19">
        <f>E10*F10</f>
        <v>11900000</v>
      </c>
      <c r="I10" s="30">
        <f>H10*0.15</f>
        <v>1785000</v>
      </c>
      <c r="J10" s="17" t="s">
        <v>141</v>
      </c>
    </row>
    <row r="11" spans="1:11" ht="16.5" customHeight="1">
      <c r="A11" s="70" t="s">
        <v>84</v>
      </c>
      <c r="B11" s="3"/>
      <c r="C11" s="41"/>
      <c r="D11" s="46" t="s">
        <v>42</v>
      </c>
      <c r="E11" s="48">
        <v>10000</v>
      </c>
      <c r="F11" s="22">
        <v>17</v>
      </c>
      <c r="G11" s="22" t="s">
        <v>32</v>
      </c>
      <c r="H11" s="19">
        <f>E11*F11</f>
        <v>170000</v>
      </c>
      <c r="I11" s="30">
        <f>H11*0.15</f>
        <v>25500</v>
      </c>
      <c r="J11" s="17" t="s">
        <v>142</v>
      </c>
    </row>
    <row r="12" spans="1:11" ht="16.5" customHeight="1">
      <c r="A12" s="70" t="s">
        <v>85</v>
      </c>
      <c r="B12" s="3"/>
      <c r="C12" s="40" t="s">
        <v>29</v>
      </c>
      <c r="D12" s="46" t="s">
        <v>34</v>
      </c>
      <c r="E12" s="48">
        <v>831000</v>
      </c>
      <c r="F12" s="35">
        <v>2</v>
      </c>
      <c r="G12" s="22" t="s">
        <v>137</v>
      </c>
      <c r="H12" s="19">
        <f t="shared" ref="H12:H17" si="0">E12*F12</f>
        <v>1662000</v>
      </c>
      <c r="I12" s="66" t="s">
        <v>80</v>
      </c>
      <c r="J12" s="37" t="s">
        <v>33</v>
      </c>
    </row>
    <row r="13" spans="1:11" ht="16.5" customHeight="1">
      <c r="A13" s="70" t="s">
        <v>86</v>
      </c>
      <c r="B13" s="3"/>
      <c r="C13" s="42"/>
      <c r="D13" s="46" t="s">
        <v>35</v>
      </c>
      <c r="E13" s="48">
        <v>741000</v>
      </c>
      <c r="F13" s="35">
        <v>6</v>
      </c>
      <c r="G13" s="22" t="s">
        <v>137</v>
      </c>
      <c r="H13" s="19">
        <f t="shared" si="0"/>
        <v>4446000</v>
      </c>
      <c r="I13" s="66" t="s">
        <v>80</v>
      </c>
      <c r="J13" s="38" t="s">
        <v>134</v>
      </c>
    </row>
    <row r="14" spans="1:11" ht="17.25" customHeight="1">
      <c r="A14" s="70" t="s">
        <v>87</v>
      </c>
      <c r="B14" s="3"/>
      <c r="C14" s="43"/>
      <c r="D14" s="47" t="s">
        <v>38</v>
      </c>
      <c r="E14" s="49">
        <v>629000</v>
      </c>
      <c r="F14" s="36">
        <v>6</v>
      </c>
      <c r="G14" s="22" t="s">
        <v>137</v>
      </c>
      <c r="H14" s="19">
        <f t="shared" si="0"/>
        <v>3774000</v>
      </c>
      <c r="I14" s="66" t="s">
        <v>80</v>
      </c>
      <c r="J14" s="39" t="s">
        <v>135</v>
      </c>
    </row>
    <row r="15" spans="1:11" ht="17.25" customHeight="1">
      <c r="A15" s="70" t="s">
        <v>88</v>
      </c>
      <c r="B15" s="3"/>
      <c r="C15" s="44" t="s">
        <v>22</v>
      </c>
      <c r="D15" s="46" t="s">
        <v>34</v>
      </c>
      <c r="E15" s="48">
        <v>831000</v>
      </c>
      <c r="F15" s="35">
        <v>1.5</v>
      </c>
      <c r="G15" s="22" t="s">
        <v>137</v>
      </c>
      <c r="H15" s="19">
        <f t="shared" si="0"/>
        <v>1246500</v>
      </c>
      <c r="I15" s="66" t="s">
        <v>80</v>
      </c>
      <c r="J15" s="17" t="s">
        <v>54</v>
      </c>
    </row>
    <row r="16" spans="1:11" ht="16.5" customHeight="1">
      <c r="A16" s="70" t="s">
        <v>89</v>
      </c>
      <c r="B16" s="3"/>
      <c r="C16" s="45" t="s">
        <v>14</v>
      </c>
      <c r="D16" s="46" t="s">
        <v>35</v>
      </c>
      <c r="E16" s="48">
        <v>741000</v>
      </c>
      <c r="F16" s="35">
        <f>118/20</f>
        <v>5.9</v>
      </c>
      <c r="G16" s="22" t="s">
        <v>137</v>
      </c>
      <c r="H16" s="19">
        <f t="shared" si="0"/>
        <v>4371900</v>
      </c>
      <c r="I16" s="66" t="s">
        <v>80</v>
      </c>
      <c r="J16" s="17" t="s">
        <v>37</v>
      </c>
    </row>
    <row r="17" spans="1:10" ht="16.5" customHeight="1">
      <c r="A17" s="70" t="s">
        <v>90</v>
      </c>
      <c r="B17" s="3"/>
      <c r="C17" s="45" t="s">
        <v>15</v>
      </c>
      <c r="D17" s="46" t="s">
        <v>34</v>
      </c>
      <c r="E17" s="48">
        <v>831000</v>
      </c>
      <c r="F17" s="35">
        <f>1+7/20</f>
        <v>1.35</v>
      </c>
      <c r="G17" s="22" t="s">
        <v>137</v>
      </c>
      <c r="H17" s="19">
        <f t="shared" si="0"/>
        <v>1121850</v>
      </c>
      <c r="I17" s="66" t="s">
        <v>80</v>
      </c>
      <c r="J17" s="17" t="s">
        <v>136</v>
      </c>
    </row>
    <row r="18" spans="1:10" ht="16.5" customHeight="1">
      <c r="A18" s="70" t="s">
        <v>91</v>
      </c>
      <c r="B18" s="3"/>
      <c r="C18" s="45" t="s">
        <v>13</v>
      </c>
      <c r="D18" s="46" t="s">
        <v>36</v>
      </c>
      <c r="E18" s="48">
        <v>959000</v>
      </c>
      <c r="F18" s="35">
        <f>SUM(F12:F17)*0.1</f>
        <v>2.2749999999999999</v>
      </c>
      <c r="G18" s="22" t="s">
        <v>137</v>
      </c>
      <c r="H18" s="18" t="s">
        <v>26</v>
      </c>
      <c r="I18" s="66" t="s">
        <v>80</v>
      </c>
      <c r="J18" s="17" t="s">
        <v>139</v>
      </c>
    </row>
    <row r="19" spans="1:10" ht="16.5" customHeight="1">
      <c r="A19" s="70" t="s">
        <v>92</v>
      </c>
      <c r="B19" s="3"/>
      <c r="C19" s="45" t="s">
        <v>16</v>
      </c>
      <c r="D19" s="46"/>
      <c r="E19" s="50" t="s">
        <v>40</v>
      </c>
      <c r="F19" s="26" t="s">
        <v>24</v>
      </c>
      <c r="G19" s="26" t="s">
        <v>24</v>
      </c>
      <c r="H19" s="33">
        <v>355369</v>
      </c>
      <c r="I19" s="66" t="s">
        <v>80</v>
      </c>
      <c r="J19" s="17" t="s">
        <v>39</v>
      </c>
    </row>
    <row r="20" spans="1:10" ht="16.5" customHeight="1" thickBot="1">
      <c r="A20" s="70" t="s">
        <v>93</v>
      </c>
      <c r="B20" s="4"/>
      <c r="C20" s="27" t="s">
        <v>3</v>
      </c>
      <c r="D20" s="27"/>
      <c r="E20" s="28"/>
      <c r="F20" s="28"/>
      <c r="G20" s="31"/>
      <c r="H20" s="54">
        <f>SUM(H9:H19)</f>
        <v>29047619</v>
      </c>
      <c r="I20" s="65"/>
      <c r="J20" s="9"/>
    </row>
    <row r="21" spans="1:10" ht="16.5" customHeight="1" thickBot="1">
      <c r="A21" s="70" t="s">
        <v>94</v>
      </c>
      <c r="C21" s="6" t="s">
        <v>5</v>
      </c>
      <c r="D21" s="6"/>
      <c r="E21" s="23"/>
      <c r="F21" s="23"/>
      <c r="G21" s="23"/>
      <c r="H21" s="34">
        <f>H20*1.1</f>
        <v>31952380.900000002</v>
      </c>
      <c r="I21" s="64"/>
      <c r="J21" s="10"/>
    </row>
    <row r="22" spans="1:10" ht="7.5" customHeight="1">
      <c r="A22" s="70"/>
      <c r="C22" s="6"/>
      <c r="D22" s="6"/>
      <c r="E22" s="23"/>
      <c r="F22" s="23"/>
      <c r="G22" s="23"/>
      <c r="H22" s="23"/>
      <c r="I22" s="64"/>
      <c r="J22" s="10"/>
    </row>
    <row r="23" spans="1:10" ht="16.5" customHeight="1">
      <c r="A23" s="70" t="s">
        <v>95</v>
      </c>
      <c r="B23" s="96" t="s">
        <v>127</v>
      </c>
      <c r="C23" s="97"/>
      <c r="D23" s="97"/>
      <c r="E23" s="98"/>
      <c r="F23" s="98"/>
      <c r="G23" s="98"/>
      <c r="H23" s="97"/>
      <c r="I23" s="97"/>
      <c r="J23" s="99"/>
    </row>
    <row r="24" spans="1:10" ht="16.5" customHeight="1">
      <c r="A24" s="70" t="s">
        <v>96</v>
      </c>
      <c r="B24" s="89"/>
      <c r="C24" s="90" t="s">
        <v>18</v>
      </c>
      <c r="D24" s="91" t="s">
        <v>67</v>
      </c>
      <c r="E24" s="92">
        <v>1500000</v>
      </c>
      <c r="F24" s="93">
        <v>1</v>
      </c>
      <c r="G24" s="93" t="s">
        <v>47</v>
      </c>
      <c r="H24" s="94">
        <f t="shared" ref="H24:H36" si="1">E24*F24</f>
        <v>1500000</v>
      </c>
      <c r="I24" s="95">
        <f t="shared" ref="I24:I29" si="2">H24*0.08</f>
        <v>120000</v>
      </c>
      <c r="J24" s="84" t="s">
        <v>60</v>
      </c>
    </row>
    <row r="25" spans="1:10" ht="16.5" customHeight="1">
      <c r="A25" s="70" t="s">
        <v>97</v>
      </c>
      <c r="B25" s="5"/>
      <c r="C25" s="73"/>
      <c r="D25" s="57" t="s">
        <v>48</v>
      </c>
      <c r="E25" s="60">
        <v>300000</v>
      </c>
      <c r="F25" s="24">
        <v>1</v>
      </c>
      <c r="G25" s="24" t="s">
        <v>47</v>
      </c>
      <c r="H25" s="19">
        <f t="shared" si="1"/>
        <v>300000</v>
      </c>
      <c r="I25" s="30">
        <f t="shared" si="2"/>
        <v>24000</v>
      </c>
      <c r="J25" s="17" t="s">
        <v>49</v>
      </c>
    </row>
    <row r="26" spans="1:10" ht="16.5" customHeight="1">
      <c r="A26" s="70" t="s">
        <v>98</v>
      </c>
      <c r="B26" s="5"/>
      <c r="C26" s="73"/>
      <c r="D26" s="57" t="s">
        <v>58</v>
      </c>
      <c r="E26" s="60">
        <v>300000</v>
      </c>
      <c r="F26" s="24">
        <v>1</v>
      </c>
      <c r="G26" s="24" t="s">
        <v>47</v>
      </c>
      <c r="H26" s="19">
        <f t="shared" si="1"/>
        <v>300000</v>
      </c>
      <c r="I26" s="30">
        <f t="shared" si="2"/>
        <v>24000</v>
      </c>
      <c r="J26" s="17" t="s">
        <v>68</v>
      </c>
    </row>
    <row r="27" spans="1:10" ht="16.5" customHeight="1">
      <c r="A27" s="70" t="s">
        <v>99</v>
      </c>
      <c r="B27" s="5"/>
      <c r="C27" s="73"/>
      <c r="D27" s="57" t="s">
        <v>50</v>
      </c>
      <c r="E27" s="60">
        <v>128000</v>
      </c>
      <c r="F27" s="24">
        <v>17</v>
      </c>
      <c r="G27" s="24" t="s">
        <v>47</v>
      </c>
      <c r="H27" s="19">
        <f t="shared" si="1"/>
        <v>2176000</v>
      </c>
      <c r="I27" s="30">
        <f t="shared" si="2"/>
        <v>174080</v>
      </c>
      <c r="J27" s="17" t="s">
        <v>51</v>
      </c>
    </row>
    <row r="28" spans="1:10" ht="16.5" customHeight="1">
      <c r="A28" s="70" t="s">
        <v>100</v>
      </c>
      <c r="B28" s="5"/>
      <c r="C28" s="73"/>
      <c r="D28" s="57" t="s">
        <v>53</v>
      </c>
      <c r="E28" s="60">
        <v>98000</v>
      </c>
      <c r="F28" s="24">
        <v>13</v>
      </c>
      <c r="G28" s="24" t="s">
        <v>47</v>
      </c>
      <c r="H28" s="19">
        <f t="shared" si="1"/>
        <v>1274000</v>
      </c>
      <c r="I28" s="30">
        <f t="shared" si="2"/>
        <v>101920</v>
      </c>
      <c r="J28" s="17"/>
    </row>
    <row r="29" spans="1:10" ht="16.5" customHeight="1">
      <c r="A29" s="70" t="s">
        <v>101</v>
      </c>
      <c r="B29" s="5"/>
      <c r="C29" s="73"/>
      <c r="D29" s="57" t="s">
        <v>52</v>
      </c>
      <c r="E29" s="60">
        <v>12800</v>
      </c>
      <c r="F29" s="24">
        <v>9</v>
      </c>
      <c r="G29" s="24" t="s">
        <v>47</v>
      </c>
      <c r="H29" s="19">
        <f t="shared" si="1"/>
        <v>115200</v>
      </c>
      <c r="I29" s="30">
        <f t="shared" si="2"/>
        <v>9216</v>
      </c>
      <c r="J29" s="17"/>
    </row>
    <row r="30" spans="1:10" ht="16.5" customHeight="1">
      <c r="A30" s="70" t="s">
        <v>102</v>
      </c>
      <c r="B30" s="3"/>
      <c r="C30" s="41"/>
      <c r="D30" s="45" t="s">
        <v>72</v>
      </c>
      <c r="E30" s="61" t="s">
        <v>40</v>
      </c>
      <c r="F30" s="26" t="s">
        <v>24</v>
      </c>
      <c r="G30" s="26" t="s">
        <v>24</v>
      </c>
      <c r="H30" s="19">
        <f>SUM(H24:H29)*0.05</f>
        <v>283260</v>
      </c>
      <c r="I30" s="66" t="s">
        <v>80</v>
      </c>
      <c r="J30" s="17" t="s">
        <v>55</v>
      </c>
    </row>
    <row r="31" spans="1:10" ht="16.5" customHeight="1">
      <c r="A31" s="70" t="s">
        <v>103</v>
      </c>
      <c r="B31" s="3"/>
      <c r="C31" s="58" t="s">
        <v>7</v>
      </c>
      <c r="D31" s="59" t="s">
        <v>57</v>
      </c>
      <c r="E31" s="60">
        <v>624400</v>
      </c>
      <c r="F31" s="24">
        <v>1</v>
      </c>
      <c r="G31" s="24" t="s">
        <v>56</v>
      </c>
      <c r="H31" s="19">
        <f t="shared" si="1"/>
        <v>624400</v>
      </c>
      <c r="I31" s="30">
        <v>137368</v>
      </c>
      <c r="J31" s="17"/>
    </row>
    <row r="32" spans="1:10" ht="16.5" customHeight="1">
      <c r="A32" s="70" t="s">
        <v>104</v>
      </c>
      <c r="B32" s="3"/>
      <c r="C32" s="73"/>
      <c r="D32" s="59" t="s">
        <v>59</v>
      </c>
      <c r="E32" s="60">
        <v>15700</v>
      </c>
      <c r="F32" s="24">
        <v>1</v>
      </c>
      <c r="G32" s="24" t="s">
        <v>65</v>
      </c>
      <c r="H32" s="19">
        <f t="shared" si="1"/>
        <v>15700</v>
      </c>
      <c r="I32" s="30">
        <f t="shared" ref="I32:I37" si="3">H32*0.1</f>
        <v>1570</v>
      </c>
      <c r="J32" s="17"/>
    </row>
    <row r="33" spans="1:10" ht="16.5" customHeight="1">
      <c r="A33" s="70" t="s">
        <v>105</v>
      </c>
      <c r="B33" s="3"/>
      <c r="C33" s="73"/>
      <c r="D33" s="59" t="s">
        <v>62</v>
      </c>
      <c r="E33" s="60">
        <v>150000</v>
      </c>
      <c r="F33" s="24">
        <v>1</v>
      </c>
      <c r="G33" s="24" t="s">
        <v>65</v>
      </c>
      <c r="H33" s="19">
        <f t="shared" si="1"/>
        <v>150000</v>
      </c>
      <c r="I33" s="30">
        <f t="shared" si="3"/>
        <v>15000</v>
      </c>
      <c r="J33" s="17"/>
    </row>
    <row r="34" spans="1:10" ht="16.5" customHeight="1">
      <c r="A34" s="70" t="s">
        <v>106</v>
      </c>
      <c r="B34" s="3"/>
      <c r="C34" s="73"/>
      <c r="D34" s="59" t="s">
        <v>61</v>
      </c>
      <c r="E34" s="60">
        <v>98000</v>
      </c>
      <c r="F34" s="24">
        <v>1</v>
      </c>
      <c r="G34" s="24" t="s">
        <v>65</v>
      </c>
      <c r="H34" s="19">
        <f t="shared" si="1"/>
        <v>98000</v>
      </c>
      <c r="I34" s="30">
        <f t="shared" si="3"/>
        <v>9800</v>
      </c>
      <c r="J34" s="17"/>
    </row>
    <row r="35" spans="1:10" ht="16.5" customHeight="1">
      <c r="A35" s="70" t="s">
        <v>107</v>
      </c>
      <c r="B35" s="5"/>
      <c r="C35" s="73"/>
      <c r="D35" s="59" t="s">
        <v>63</v>
      </c>
      <c r="E35" s="60">
        <v>69000</v>
      </c>
      <c r="F35" s="24">
        <v>1</v>
      </c>
      <c r="G35" s="24" t="s">
        <v>65</v>
      </c>
      <c r="H35" s="19">
        <f t="shared" si="1"/>
        <v>69000</v>
      </c>
      <c r="I35" s="30">
        <f t="shared" si="3"/>
        <v>6900</v>
      </c>
      <c r="J35" s="17"/>
    </row>
    <row r="36" spans="1:10" ht="16.5" customHeight="1">
      <c r="A36" s="70" t="s">
        <v>108</v>
      </c>
      <c r="B36" s="5"/>
      <c r="C36" s="73"/>
      <c r="D36" s="75" t="s">
        <v>64</v>
      </c>
      <c r="E36" s="62">
        <v>22400</v>
      </c>
      <c r="F36" s="55">
        <v>3</v>
      </c>
      <c r="G36" s="55" t="s">
        <v>66</v>
      </c>
      <c r="H36" s="19">
        <f t="shared" si="1"/>
        <v>67200</v>
      </c>
      <c r="I36" s="30">
        <f t="shared" si="3"/>
        <v>6720</v>
      </c>
      <c r="J36" s="56"/>
    </row>
    <row r="37" spans="1:10" ht="16.5" customHeight="1">
      <c r="A37" s="70" t="s">
        <v>109</v>
      </c>
      <c r="B37" s="5"/>
      <c r="C37" s="74"/>
      <c r="D37" s="59" t="s">
        <v>69</v>
      </c>
      <c r="E37" s="60">
        <v>240000</v>
      </c>
      <c r="F37" s="24">
        <v>1</v>
      </c>
      <c r="G37" s="24" t="s">
        <v>65</v>
      </c>
      <c r="H37" s="19">
        <f>E37*F37</f>
        <v>240000</v>
      </c>
      <c r="I37" s="30">
        <f t="shared" si="3"/>
        <v>24000</v>
      </c>
      <c r="J37" s="56"/>
    </row>
    <row r="38" spans="1:10" ht="16.5" customHeight="1" thickBot="1">
      <c r="A38" s="70" t="s">
        <v>110</v>
      </c>
      <c r="B38" s="4"/>
      <c r="C38" s="51" t="s">
        <v>3</v>
      </c>
      <c r="D38" s="51"/>
      <c r="E38" s="52"/>
      <c r="F38" s="52"/>
      <c r="G38" s="53" t="s">
        <v>130</v>
      </c>
      <c r="H38" s="54">
        <f>SUM(H24:H37)</f>
        <v>7212760</v>
      </c>
      <c r="I38" s="32"/>
      <c r="J38" s="9"/>
    </row>
    <row r="39" spans="1:10" ht="16.5" customHeight="1" thickBot="1">
      <c r="A39" s="70" t="s">
        <v>111</v>
      </c>
      <c r="C39" s="8" t="s">
        <v>5</v>
      </c>
      <c r="D39" s="8"/>
      <c r="E39" s="25"/>
      <c r="F39" s="25"/>
      <c r="G39" s="25"/>
      <c r="H39" s="34">
        <f>H38*1.1</f>
        <v>7934036.0000000009</v>
      </c>
      <c r="I39" s="64"/>
      <c r="J39" s="10"/>
    </row>
    <row r="40" spans="1:10" ht="7.5" customHeight="1">
      <c r="A40" s="70"/>
      <c r="C40" s="6"/>
      <c r="D40" s="6"/>
      <c r="E40" s="23"/>
      <c r="F40" s="23"/>
      <c r="G40" s="23"/>
      <c r="H40" s="23"/>
      <c r="I40" s="64"/>
      <c r="J40" s="10"/>
    </row>
    <row r="41" spans="1:10" ht="16.5" customHeight="1">
      <c r="A41" s="70" t="s">
        <v>112</v>
      </c>
      <c r="B41" s="96" t="s">
        <v>128</v>
      </c>
      <c r="C41" s="97"/>
      <c r="D41" s="97"/>
      <c r="E41" s="98"/>
      <c r="F41" s="98"/>
      <c r="G41" s="98"/>
      <c r="H41" s="97"/>
      <c r="I41" s="14" t="s">
        <v>76</v>
      </c>
      <c r="J41" s="99"/>
    </row>
    <row r="42" spans="1:10" ht="16.5" customHeight="1">
      <c r="A42" s="70" t="s">
        <v>113</v>
      </c>
      <c r="B42" s="89"/>
      <c r="C42" s="100" t="s">
        <v>74</v>
      </c>
      <c r="D42" s="101" t="s">
        <v>131</v>
      </c>
      <c r="E42" s="92">
        <v>741000</v>
      </c>
      <c r="F42" s="102">
        <f>7/20*12</f>
        <v>4.1999999999999993</v>
      </c>
      <c r="G42" s="93" t="s">
        <v>137</v>
      </c>
      <c r="H42" s="103"/>
      <c r="I42" s="94">
        <f>E42*F42</f>
        <v>3112199.9999999995</v>
      </c>
      <c r="J42" s="84" t="s">
        <v>77</v>
      </c>
    </row>
    <row r="43" spans="1:10" ht="16.5" customHeight="1">
      <c r="A43" s="70" t="s">
        <v>114</v>
      </c>
      <c r="B43" s="5"/>
      <c r="C43" s="15" t="s">
        <v>27</v>
      </c>
      <c r="D43" s="59"/>
      <c r="E43" s="77" t="s">
        <v>40</v>
      </c>
      <c r="F43" s="76">
        <v>0</v>
      </c>
      <c r="G43" s="24" t="s">
        <v>137</v>
      </c>
      <c r="H43" s="68"/>
      <c r="I43" s="16">
        <v>0</v>
      </c>
      <c r="J43" s="17" t="s">
        <v>78</v>
      </c>
    </row>
    <row r="44" spans="1:10" ht="16.5" customHeight="1" thickBot="1">
      <c r="A44" s="70" t="s">
        <v>115</v>
      </c>
      <c r="B44" s="4"/>
      <c r="C44" s="51" t="s">
        <v>3</v>
      </c>
      <c r="D44" s="51"/>
      <c r="E44" s="52"/>
      <c r="F44" s="52"/>
      <c r="G44" s="52"/>
      <c r="H44" s="32"/>
      <c r="I44" s="33">
        <f>SUM(I42:I43)</f>
        <v>3112199.9999999995</v>
      </c>
      <c r="J44" s="9"/>
    </row>
    <row r="45" spans="1:10" ht="16.5" customHeight="1" thickBot="1">
      <c r="A45" s="70" t="s">
        <v>116</v>
      </c>
      <c r="C45" s="8" t="s">
        <v>5</v>
      </c>
      <c r="D45" s="8"/>
      <c r="E45" s="25"/>
      <c r="F45" s="25"/>
      <c r="G45" s="25"/>
      <c r="H45" s="25"/>
      <c r="I45" s="34">
        <f>I44*1.1</f>
        <v>3423419.9999999995</v>
      </c>
      <c r="J45" s="10"/>
    </row>
    <row r="46" spans="1:10" ht="7.5" customHeight="1">
      <c r="A46" s="70"/>
      <c r="C46" s="6"/>
      <c r="D46" s="6"/>
      <c r="E46" s="23"/>
      <c r="F46" s="23"/>
      <c r="G46" s="23"/>
      <c r="H46" s="23"/>
      <c r="I46" s="64"/>
      <c r="J46" s="10"/>
    </row>
    <row r="47" spans="1:10" ht="16.5" customHeight="1">
      <c r="A47" s="70" t="s">
        <v>117</v>
      </c>
      <c r="B47" s="96" t="s">
        <v>129</v>
      </c>
      <c r="C47" s="97"/>
      <c r="D47" s="97"/>
      <c r="E47" s="98"/>
      <c r="F47" s="98"/>
      <c r="G47" s="98"/>
      <c r="H47" s="97"/>
      <c r="I47" s="14" t="s">
        <v>76</v>
      </c>
      <c r="J47" s="99"/>
    </row>
    <row r="48" spans="1:10" ht="16.5" customHeight="1">
      <c r="A48" s="70" t="s">
        <v>118</v>
      </c>
      <c r="B48" s="78"/>
      <c r="C48" s="91" t="s">
        <v>21</v>
      </c>
      <c r="D48" s="91"/>
      <c r="E48" s="92"/>
      <c r="F48" s="92"/>
      <c r="G48" s="178"/>
      <c r="H48" s="103"/>
      <c r="I48" s="94">
        <f>SUM(I24:I29)</f>
        <v>453216</v>
      </c>
      <c r="J48" s="84" t="s">
        <v>124</v>
      </c>
    </row>
    <row r="49" spans="1:10" ht="16.5" customHeight="1">
      <c r="A49" s="70" t="s">
        <v>119</v>
      </c>
      <c r="B49" s="3"/>
      <c r="C49" s="57" t="s">
        <v>75</v>
      </c>
      <c r="D49" s="57"/>
      <c r="E49" s="60"/>
      <c r="F49" s="60"/>
      <c r="G49" s="179"/>
      <c r="H49" s="67"/>
      <c r="I49" s="19">
        <f>SUM(I10:I11)</f>
        <v>1810500</v>
      </c>
      <c r="J49" s="17" t="s">
        <v>125</v>
      </c>
    </row>
    <row r="50" spans="1:10" ht="16.5" customHeight="1">
      <c r="A50" s="70" t="s">
        <v>120</v>
      </c>
      <c r="B50" s="3"/>
      <c r="C50" s="57" t="s">
        <v>8</v>
      </c>
      <c r="D50" s="57"/>
      <c r="E50" s="60"/>
      <c r="F50" s="60"/>
      <c r="G50" s="179"/>
      <c r="H50" s="68"/>
      <c r="I50" s="69">
        <f>SUM(I31:I37)</f>
        <v>201358</v>
      </c>
      <c r="J50" s="17" t="s">
        <v>125</v>
      </c>
    </row>
    <row r="51" spans="1:10" ht="16.5" customHeight="1" thickBot="1">
      <c r="A51" s="70" t="s">
        <v>121</v>
      </c>
      <c r="B51" s="4"/>
      <c r="C51" s="51" t="s">
        <v>3</v>
      </c>
      <c r="D51" s="51"/>
      <c r="E51" s="52"/>
      <c r="F51" s="52"/>
      <c r="G51" s="52"/>
      <c r="H51" s="32"/>
      <c r="I51" s="33">
        <f>SUM(I48:I50)</f>
        <v>2465074</v>
      </c>
      <c r="J51" s="9"/>
    </row>
    <row r="52" spans="1:10" ht="16.5" customHeight="1" thickBot="1">
      <c r="A52" s="70" t="s">
        <v>122</v>
      </c>
      <c r="C52" s="8" t="s">
        <v>5</v>
      </c>
      <c r="D52" s="8"/>
      <c r="E52" s="25"/>
      <c r="F52" s="25"/>
      <c r="G52" s="25"/>
      <c r="H52" s="25"/>
      <c r="I52" s="34">
        <f>I51*1.1</f>
        <v>2711581.4000000004</v>
      </c>
      <c r="J52" s="10"/>
    </row>
    <row r="53" spans="1:10" ht="16.5" customHeight="1"/>
    <row r="54" spans="1:10" ht="16.5" customHeight="1"/>
    <row r="55" spans="1:10" ht="16.5" customHeight="1"/>
    <row r="56" spans="1:10" ht="16.5" customHeight="1"/>
    <row r="57" spans="1:10" ht="16.5" customHeight="1"/>
    <row r="58" spans="1:10" ht="16.5" customHeight="1"/>
    <row r="59" spans="1:10" ht="16.5" customHeight="1"/>
    <row r="60" spans="1:10" ht="16.5" customHeight="1"/>
  </sheetData>
  <mergeCells count="2">
    <mergeCell ref="B1:J1"/>
    <mergeCell ref="F6:G6"/>
  </mergeCells>
  <phoneticPr fontId="4"/>
  <printOptions horizontalCentered="1"/>
  <pageMargins left="0.47244094488188981" right="0.47244094488188981" top="0.31496062992125984" bottom="0.27559055118110237" header="0.11811023622047245" footer="7.874015748031496E-2"/>
  <pageSetup paperSize="9" scale="74" orientation="landscape" r:id="rId1"/>
  <headerFooter alignWithMargins="0">
    <oddHeader>&amp;R&amp;"ＭＳ 明朝,標準"積算根拠資料サンプル（新規・再構築）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opLeftCell="B1" zoomScaleNormal="100" zoomScaleSheetLayoutView="100" workbookViewId="0">
      <selection activeCell="C11" sqref="C11"/>
    </sheetView>
  </sheetViews>
  <sheetFormatPr defaultColWidth="11.625" defaultRowHeight="11.25"/>
  <cols>
    <col min="1" max="1" width="3.25" style="1" customWidth="1"/>
    <col min="2" max="2" width="4.5" style="1" customWidth="1"/>
    <col min="3" max="3" width="21.625" style="1" customWidth="1"/>
    <col min="4" max="4" width="29.5" style="1" customWidth="1"/>
    <col min="5" max="5" width="8.875" style="20" customWidth="1"/>
    <col min="6" max="6" width="4.625" style="20" customWidth="1"/>
    <col min="7" max="7" width="9.125" style="20" customWidth="1"/>
    <col min="8" max="9" width="8.5" style="1" customWidth="1"/>
    <col min="10" max="10" width="68.75" style="1" customWidth="1"/>
    <col min="11" max="11" width="0.5" style="1" customWidth="1"/>
    <col min="12" max="16384" width="11.625" style="1"/>
  </cols>
  <sheetData>
    <row r="1" spans="1:11" ht="19.5" customHeight="1">
      <c r="B1" s="206" t="s">
        <v>151</v>
      </c>
      <c r="C1" s="206"/>
      <c r="D1" s="206"/>
      <c r="E1" s="206"/>
      <c r="F1" s="206"/>
      <c r="G1" s="206"/>
      <c r="H1" s="206"/>
      <c r="I1" s="206"/>
      <c r="J1" s="206"/>
    </row>
    <row r="2" spans="1:11" ht="15" customHeight="1">
      <c r="C2" s="11"/>
      <c r="D2" s="11"/>
      <c r="E2" s="21"/>
      <c r="F2" s="21"/>
      <c r="G2" s="21"/>
      <c r="J2" s="29" t="s">
        <v>43</v>
      </c>
      <c r="K2" s="29"/>
    </row>
    <row r="3" spans="1:11" ht="15" customHeight="1">
      <c r="C3" s="11"/>
      <c r="D3" s="11"/>
      <c r="E3" s="21"/>
      <c r="F3" s="21"/>
      <c r="G3" s="21"/>
      <c r="J3" s="29" t="s">
        <v>44</v>
      </c>
      <c r="K3" s="29"/>
    </row>
    <row r="4" spans="1:11" ht="15" customHeight="1">
      <c r="B4" s="11" t="s">
        <v>155</v>
      </c>
      <c r="C4" s="11"/>
      <c r="D4" s="11"/>
      <c r="E4" s="21"/>
      <c r="F4" s="21"/>
      <c r="G4" s="21"/>
      <c r="J4" s="29"/>
      <c r="K4" s="29"/>
    </row>
    <row r="5" spans="1:11" ht="13.5" customHeight="1">
      <c r="I5" s="12" t="s">
        <v>31</v>
      </c>
    </row>
    <row r="6" spans="1:11" ht="16.5" customHeight="1">
      <c r="B6" s="71"/>
      <c r="C6" s="13" t="s">
        <v>0</v>
      </c>
      <c r="D6" s="13" t="s">
        <v>45</v>
      </c>
      <c r="E6" s="193" t="s">
        <v>30</v>
      </c>
      <c r="F6" s="207" t="s">
        <v>46</v>
      </c>
      <c r="G6" s="207"/>
      <c r="H6" s="13" t="s">
        <v>28</v>
      </c>
      <c r="I6" s="72" t="s">
        <v>79</v>
      </c>
      <c r="J6" s="72" t="s">
        <v>138</v>
      </c>
    </row>
    <row r="7" spans="1:11" ht="16.5" customHeight="1">
      <c r="A7" s="70" t="s">
        <v>81</v>
      </c>
      <c r="B7" s="96" t="s">
        <v>156</v>
      </c>
      <c r="C7" s="97"/>
      <c r="D7" s="97"/>
      <c r="E7" s="98"/>
      <c r="F7" s="98"/>
      <c r="G7" s="98"/>
      <c r="H7" s="97"/>
      <c r="I7" s="97"/>
      <c r="J7" s="99"/>
    </row>
    <row r="8" spans="1:11" ht="16.5" customHeight="1">
      <c r="A8" s="70" t="s">
        <v>82</v>
      </c>
      <c r="B8" s="89"/>
      <c r="C8" s="91" t="s">
        <v>171</v>
      </c>
      <c r="D8" s="91" t="s">
        <v>179</v>
      </c>
      <c r="E8" s="92">
        <v>1000000</v>
      </c>
      <c r="F8" s="93">
        <v>2</v>
      </c>
      <c r="G8" s="93" t="s">
        <v>176</v>
      </c>
      <c r="H8" s="94">
        <f t="shared" ref="H8:H26" si="0">E8*F8</f>
        <v>2000000</v>
      </c>
      <c r="I8" s="95">
        <f t="shared" ref="I8:I15" si="1">H8*0.08</f>
        <v>160000</v>
      </c>
      <c r="J8" s="84" t="s">
        <v>199</v>
      </c>
    </row>
    <row r="9" spans="1:11" ht="16.5" customHeight="1">
      <c r="A9" s="70" t="s">
        <v>83</v>
      </c>
      <c r="B9" s="5"/>
      <c r="C9" s="57" t="s">
        <v>172</v>
      </c>
      <c r="D9" s="57" t="s">
        <v>180</v>
      </c>
      <c r="E9" s="60">
        <v>300000</v>
      </c>
      <c r="F9" s="24">
        <v>2</v>
      </c>
      <c r="G9" s="24" t="s">
        <v>176</v>
      </c>
      <c r="H9" s="19">
        <f t="shared" si="0"/>
        <v>600000</v>
      </c>
      <c r="I9" s="30">
        <f t="shared" si="1"/>
        <v>48000</v>
      </c>
      <c r="J9" s="17"/>
    </row>
    <row r="10" spans="1:11" ht="16.5" customHeight="1">
      <c r="A10" s="70" t="s">
        <v>84</v>
      </c>
      <c r="B10" s="5"/>
      <c r="C10" s="57" t="s">
        <v>157</v>
      </c>
      <c r="D10" s="198" t="s">
        <v>192</v>
      </c>
      <c r="E10" s="60">
        <v>150000</v>
      </c>
      <c r="F10" s="24">
        <v>2</v>
      </c>
      <c r="G10" s="24" t="s">
        <v>176</v>
      </c>
      <c r="H10" s="19">
        <f t="shared" si="0"/>
        <v>300000</v>
      </c>
      <c r="I10" s="199" t="s">
        <v>197</v>
      </c>
      <c r="J10" s="17"/>
    </row>
    <row r="11" spans="1:11" ht="16.5" customHeight="1">
      <c r="A11" s="70" t="s">
        <v>85</v>
      </c>
      <c r="B11" s="5"/>
      <c r="C11" s="57" t="s">
        <v>158</v>
      </c>
      <c r="D11" s="198" t="s">
        <v>193</v>
      </c>
      <c r="E11" s="60">
        <v>100000</v>
      </c>
      <c r="F11" s="24">
        <v>2</v>
      </c>
      <c r="G11" s="24" t="s">
        <v>176</v>
      </c>
      <c r="H11" s="19">
        <f t="shared" si="0"/>
        <v>200000</v>
      </c>
      <c r="I11" s="199" t="s">
        <v>197</v>
      </c>
      <c r="J11" s="17"/>
    </row>
    <row r="12" spans="1:11" ht="16.5" customHeight="1">
      <c r="A12" s="70" t="s">
        <v>86</v>
      </c>
      <c r="B12" s="5"/>
      <c r="C12" s="57" t="s">
        <v>173</v>
      </c>
      <c r="D12" s="198" t="s">
        <v>194</v>
      </c>
      <c r="E12" s="60">
        <v>200000</v>
      </c>
      <c r="F12" s="24">
        <v>2</v>
      </c>
      <c r="G12" s="24" t="s">
        <v>176</v>
      </c>
      <c r="H12" s="19">
        <f t="shared" si="0"/>
        <v>400000</v>
      </c>
      <c r="I12" s="199" t="s">
        <v>197</v>
      </c>
      <c r="J12" s="17" t="s">
        <v>200</v>
      </c>
    </row>
    <row r="13" spans="1:11" ht="16.5" customHeight="1">
      <c r="A13" s="70" t="s">
        <v>87</v>
      </c>
      <c r="B13" s="5"/>
      <c r="C13" s="57" t="s">
        <v>159</v>
      </c>
      <c r="D13" s="198" t="s">
        <v>195</v>
      </c>
      <c r="E13" s="60">
        <v>2000000</v>
      </c>
      <c r="F13" s="24">
        <v>1</v>
      </c>
      <c r="G13" s="24" t="s">
        <v>176</v>
      </c>
      <c r="H13" s="19">
        <f t="shared" si="0"/>
        <v>2000000</v>
      </c>
      <c r="I13" s="30">
        <f t="shared" si="1"/>
        <v>160000</v>
      </c>
      <c r="J13" s="17"/>
    </row>
    <row r="14" spans="1:11" ht="16.5" customHeight="1">
      <c r="A14" s="70" t="s">
        <v>88</v>
      </c>
      <c r="B14" s="3"/>
      <c r="C14" s="45" t="s">
        <v>160</v>
      </c>
      <c r="D14" s="198" t="s">
        <v>185</v>
      </c>
      <c r="E14" s="200">
        <v>300000</v>
      </c>
      <c r="F14" s="197">
        <v>1</v>
      </c>
      <c r="G14" s="24" t="s">
        <v>176</v>
      </c>
      <c r="H14" s="19">
        <f t="shared" si="0"/>
        <v>300000</v>
      </c>
      <c r="I14" s="30">
        <f t="shared" si="1"/>
        <v>24000</v>
      </c>
      <c r="J14" s="17"/>
    </row>
    <row r="15" spans="1:11" ht="16.5" customHeight="1">
      <c r="A15" s="70" t="s">
        <v>89</v>
      </c>
      <c r="B15" s="3"/>
      <c r="C15" s="59" t="s">
        <v>161</v>
      </c>
      <c r="D15" s="198" t="s">
        <v>196</v>
      </c>
      <c r="E15" s="60">
        <v>400000</v>
      </c>
      <c r="F15" s="24">
        <v>1</v>
      </c>
      <c r="G15" s="24" t="s">
        <v>176</v>
      </c>
      <c r="H15" s="19">
        <f t="shared" si="0"/>
        <v>400000</v>
      </c>
      <c r="I15" s="30">
        <f t="shared" si="1"/>
        <v>32000</v>
      </c>
      <c r="J15" s="17"/>
    </row>
    <row r="16" spans="1:11" ht="16.5" customHeight="1">
      <c r="A16" s="70" t="s">
        <v>90</v>
      </c>
      <c r="B16" s="3"/>
      <c r="C16" s="59" t="s">
        <v>162</v>
      </c>
      <c r="D16" s="198" t="s">
        <v>185</v>
      </c>
      <c r="E16" s="60">
        <v>150000</v>
      </c>
      <c r="F16" s="24">
        <v>1</v>
      </c>
      <c r="G16" s="24" t="s">
        <v>176</v>
      </c>
      <c r="H16" s="19">
        <f t="shared" si="0"/>
        <v>150000</v>
      </c>
      <c r="I16" s="30">
        <f t="shared" ref="I16" si="2">H16*0.1</f>
        <v>15000</v>
      </c>
      <c r="J16" s="17"/>
    </row>
    <row r="17" spans="1:10" ht="16.5" customHeight="1">
      <c r="A17" s="70" t="s">
        <v>91</v>
      </c>
      <c r="B17" s="3"/>
      <c r="C17" s="59" t="s">
        <v>163</v>
      </c>
      <c r="D17" s="198" t="s">
        <v>186</v>
      </c>
      <c r="E17" s="60">
        <v>30000</v>
      </c>
      <c r="F17" s="24">
        <v>2</v>
      </c>
      <c r="G17" s="24" t="s">
        <v>176</v>
      </c>
      <c r="H17" s="19">
        <f t="shared" si="0"/>
        <v>60000</v>
      </c>
      <c r="I17" s="199" t="s">
        <v>197</v>
      </c>
      <c r="J17" s="17"/>
    </row>
    <row r="18" spans="1:10" ht="16.5" customHeight="1">
      <c r="A18" s="70" t="s">
        <v>92</v>
      </c>
      <c r="B18" s="3"/>
      <c r="C18" s="59" t="s">
        <v>164</v>
      </c>
      <c r="D18" s="198" t="s">
        <v>187</v>
      </c>
      <c r="E18" s="60">
        <v>30000</v>
      </c>
      <c r="F18" s="24">
        <v>2</v>
      </c>
      <c r="G18" s="24" t="s">
        <v>176</v>
      </c>
      <c r="H18" s="19">
        <f t="shared" ref="H18:H25" si="3">E18*F18</f>
        <v>60000</v>
      </c>
      <c r="I18" s="199" t="s">
        <v>197</v>
      </c>
      <c r="J18" s="17"/>
    </row>
    <row r="19" spans="1:10" ht="16.5" customHeight="1">
      <c r="A19" s="70" t="s">
        <v>93</v>
      </c>
      <c r="B19" s="3"/>
      <c r="C19" s="59" t="s">
        <v>165</v>
      </c>
      <c r="D19" s="198" t="s">
        <v>188</v>
      </c>
      <c r="E19" s="60">
        <v>60000</v>
      </c>
      <c r="F19" s="24">
        <v>2</v>
      </c>
      <c r="G19" s="24" t="s">
        <v>176</v>
      </c>
      <c r="H19" s="19">
        <f t="shared" si="3"/>
        <v>120000</v>
      </c>
      <c r="I19" s="199" t="s">
        <v>197</v>
      </c>
      <c r="J19" s="17"/>
    </row>
    <row r="20" spans="1:10" ht="16.5" customHeight="1">
      <c r="A20" s="70" t="s">
        <v>94</v>
      </c>
      <c r="B20" s="3"/>
      <c r="C20" s="59" t="s">
        <v>166</v>
      </c>
      <c r="D20" s="198" t="s">
        <v>189</v>
      </c>
      <c r="E20" s="60">
        <v>20000</v>
      </c>
      <c r="F20" s="24">
        <v>2</v>
      </c>
      <c r="G20" s="24" t="s">
        <v>176</v>
      </c>
      <c r="H20" s="19">
        <f t="shared" si="3"/>
        <v>40000</v>
      </c>
      <c r="I20" s="199" t="s">
        <v>197</v>
      </c>
      <c r="J20" s="17"/>
    </row>
    <row r="21" spans="1:10" ht="16.5" customHeight="1">
      <c r="A21" s="70" t="s">
        <v>95</v>
      </c>
      <c r="B21" s="3"/>
      <c r="C21" s="59" t="s">
        <v>167</v>
      </c>
      <c r="D21" s="198" t="s">
        <v>184</v>
      </c>
      <c r="E21" s="60">
        <v>35000</v>
      </c>
      <c r="F21" s="24">
        <v>4</v>
      </c>
      <c r="G21" s="24" t="s">
        <v>176</v>
      </c>
      <c r="H21" s="19">
        <f t="shared" si="3"/>
        <v>140000</v>
      </c>
      <c r="I21" s="199" t="s">
        <v>197</v>
      </c>
      <c r="J21" s="17"/>
    </row>
    <row r="22" spans="1:10" ht="16.5" customHeight="1">
      <c r="A22" s="70" t="s">
        <v>96</v>
      </c>
      <c r="B22" s="3"/>
      <c r="C22" s="59" t="s">
        <v>168</v>
      </c>
      <c r="D22" s="198" t="s">
        <v>181</v>
      </c>
      <c r="E22" s="60">
        <v>50000</v>
      </c>
      <c r="F22" s="24">
        <v>3</v>
      </c>
      <c r="G22" s="24" t="s">
        <v>176</v>
      </c>
      <c r="H22" s="19">
        <f t="shared" si="3"/>
        <v>150000</v>
      </c>
      <c r="I22" s="199" t="s">
        <v>197</v>
      </c>
      <c r="J22" s="17"/>
    </row>
    <row r="23" spans="1:10" ht="16.5" customHeight="1">
      <c r="A23" s="70" t="s">
        <v>97</v>
      </c>
      <c r="B23" s="3"/>
      <c r="C23" s="59" t="s">
        <v>169</v>
      </c>
      <c r="D23" s="198" t="s">
        <v>182</v>
      </c>
      <c r="E23" s="60">
        <v>150000</v>
      </c>
      <c r="F23" s="24">
        <v>3</v>
      </c>
      <c r="G23" s="24" t="s">
        <v>176</v>
      </c>
      <c r="H23" s="19">
        <f t="shared" si="3"/>
        <v>450000</v>
      </c>
      <c r="I23" s="199" t="s">
        <v>197</v>
      </c>
      <c r="J23" s="17"/>
    </row>
    <row r="24" spans="1:10" ht="16.5" customHeight="1">
      <c r="A24" s="70" t="s">
        <v>98</v>
      </c>
      <c r="B24" s="3"/>
      <c r="C24" s="59" t="s">
        <v>177</v>
      </c>
      <c r="D24" s="198" t="s">
        <v>183</v>
      </c>
      <c r="E24" s="60">
        <v>200000</v>
      </c>
      <c r="F24" s="24">
        <v>2</v>
      </c>
      <c r="G24" s="24" t="s">
        <v>176</v>
      </c>
      <c r="H24" s="19">
        <f t="shared" si="3"/>
        <v>400000</v>
      </c>
      <c r="I24" s="199" t="s">
        <v>197</v>
      </c>
      <c r="J24" s="17"/>
    </row>
    <row r="25" spans="1:10" ht="16.5" customHeight="1">
      <c r="A25" s="70" t="s">
        <v>99</v>
      </c>
      <c r="B25" s="3"/>
      <c r="C25" s="59" t="s">
        <v>174</v>
      </c>
      <c r="D25" s="198" t="s">
        <v>190</v>
      </c>
      <c r="E25" s="60">
        <v>320000</v>
      </c>
      <c r="F25" s="24">
        <v>1</v>
      </c>
      <c r="G25" s="24" t="s">
        <v>178</v>
      </c>
      <c r="H25" s="19">
        <f t="shared" si="3"/>
        <v>320000</v>
      </c>
      <c r="I25" s="199" t="s">
        <v>197</v>
      </c>
      <c r="J25" s="17"/>
    </row>
    <row r="26" spans="1:10" ht="16.5" customHeight="1">
      <c r="A26" s="70" t="s">
        <v>100</v>
      </c>
      <c r="B26" s="5"/>
      <c r="C26" s="59" t="s">
        <v>175</v>
      </c>
      <c r="D26" s="59"/>
      <c r="E26" s="62">
        <v>300000</v>
      </c>
      <c r="F26" s="55">
        <v>1</v>
      </c>
      <c r="G26" s="55" t="s">
        <v>178</v>
      </c>
      <c r="H26" s="19">
        <f t="shared" si="0"/>
        <v>300000</v>
      </c>
      <c r="I26" s="199" t="s">
        <v>197</v>
      </c>
      <c r="J26" s="201" t="s">
        <v>198</v>
      </c>
    </row>
    <row r="27" spans="1:10" ht="16.5" customHeight="1">
      <c r="A27" s="70" t="s">
        <v>101</v>
      </c>
      <c r="B27" s="5"/>
      <c r="C27" s="59" t="s">
        <v>170</v>
      </c>
      <c r="D27" s="59" t="s">
        <v>191</v>
      </c>
      <c r="E27" s="60">
        <v>300000</v>
      </c>
      <c r="F27" s="24">
        <v>1</v>
      </c>
      <c r="G27" s="24" t="s">
        <v>178</v>
      </c>
      <c r="H27" s="19">
        <f>E27*F27</f>
        <v>300000</v>
      </c>
      <c r="I27" s="199" t="s">
        <v>197</v>
      </c>
      <c r="J27" s="201"/>
    </row>
    <row r="28" spans="1:10" ht="16.5" customHeight="1" thickBot="1">
      <c r="A28" s="70" t="s">
        <v>102</v>
      </c>
      <c r="B28" s="4"/>
      <c r="C28" s="51" t="s">
        <v>3</v>
      </c>
      <c r="D28" s="51"/>
      <c r="E28" s="52"/>
      <c r="F28" s="52"/>
      <c r="G28" s="53" t="s">
        <v>130</v>
      </c>
      <c r="H28" s="54">
        <f>SUM(H8:H27)</f>
        <v>8690000</v>
      </c>
      <c r="I28" s="54">
        <f>SUM(I8:I27)</f>
        <v>439000</v>
      </c>
      <c r="J28" s="9"/>
    </row>
    <row r="29" spans="1:10" ht="16.5" customHeight="1" thickBot="1">
      <c r="A29" s="70" t="s">
        <v>103</v>
      </c>
      <c r="C29" s="8" t="s">
        <v>5</v>
      </c>
      <c r="D29" s="8"/>
      <c r="E29" s="25"/>
      <c r="F29" s="25"/>
      <c r="G29" s="25"/>
      <c r="H29" s="34">
        <f>H28*1.1</f>
        <v>9559000</v>
      </c>
      <c r="I29" s="34">
        <f>I28*1.1</f>
        <v>482900.00000000006</v>
      </c>
      <c r="J29" s="10"/>
    </row>
    <row r="35" spans="4:5">
      <c r="D35" s="20"/>
    </row>
    <row r="36" spans="4:5">
      <c r="D36" s="20"/>
    </row>
    <row r="39" spans="4:5">
      <c r="D39" s="20"/>
    </row>
    <row r="43" spans="4:5">
      <c r="D43" s="20"/>
    </row>
    <row r="44" spans="4:5">
      <c r="D44" s="20"/>
      <c r="E44" s="1"/>
    </row>
    <row r="46" spans="4:5">
      <c r="D46" s="20"/>
    </row>
    <row r="47" spans="4:5">
      <c r="D47" s="20"/>
    </row>
    <row r="49" spans="4:4">
      <c r="D49" s="20"/>
    </row>
    <row r="50" spans="4:4">
      <c r="D50" s="20"/>
    </row>
    <row r="51" spans="4:4">
      <c r="D51" s="20"/>
    </row>
  </sheetData>
  <mergeCells count="2">
    <mergeCell ref="B1:J1"/>
    <mergeCell ref="F6:G6"/>
  </mergeCells>
  <phoneticPr fontId="9"/>
  <printOptions horizontalCentered="1"/>
  <pageMargins left="0.47244094488188981" right="0.47244094488188981" top="0.31496062992125984" bottom="0.27559055118110237" header="0.11811023622047245" footer="7.874015748031496E-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0"/>
  <sheetViews>
    <sheetView topLeftCell="B1" zoomScaleNormal="100" zoomScaleSheetLayoutView="100" workbookViewId="0">
      <selection activeCell="B1" sqref="B1:J1"/>
    </sheetView>
  </sheetViews>
  <sheetFormatPr defaultColWidth="11.625" defaultRowHeight="11.25"/>
  <cols>
    <col min="1" max="1" width="4.25" style="1" customWidth="1"/>
    <col min="2" max="2" width="4.5" style="1" customWidth="1"/>
    <col min="3" max="3" width="21.625" style="1" customWidth="1"/>
    <col min="4" max="4" width="29.5" style="1" customWidth="1"/>
    <col min="5" max="5" width="8.875" style="20" customWidth="1"/>
    <col min="6" max="6" width="4.625" style="20" customWidth="1"/>
    <col min="7" max="7" width="9.125" style="20" customWidth="1"/>
    <col min="8" max="9" width="8.5" style="1" customWidth="1"/>
    <col min="10" max="10" width="68.75" style="1" customWidth="1"/>
    <col min="11" max="11" width="0.5" style="1" customWidth="1"/>
    <col min="12" max="16384" width="11.625" style="1"/>
  </cols>
  <sheetData>
    <row r="1" spans="1:11" ht="19.5" customHeight="1">
      <c r="B1" s="206" t="s">
        <v>151</v>
      </c>
      <c r="C1" s="206"/>
      <c r="D1" s="206"/>
      <c r="E1" s="206"/>
      <c r="F1" s="206"/>
      <c r="G1" s="206"/>
      <c r="H1" s="206"/>
      <c r="I1" s="206"/>
      <c r="J1" s="206"/>
    </row>
    <row r="2" spans="1:11" ht="15" customHeight="1">
      <c r="C2" s="11"/>
      <c r="D2" s="11"/>
      <c r="E2" s="21"/>
      <c r="F2" s="21"/>
      <c r="G2" s="21"/>
      <c r="J2" s="29" t="s">
        <v>150</v>
      </c>
      <c r="K2" s="29"/>
    </row>
    <row r="3" spans="1:11" ht="15" customHeight="1">
      <c r="C3" s="11"/>
      <c r="D3" s="11"/>
      <c r="E3" s="21"/>
      <c r="F3" s="21"/>
      <c r="G3" s="21"/>
      <c r="J3" s="29" t="s">
        <v>149</v>
      </c>
      <c r="K3" s="29"/>
    </row>
    <row r="4" spans="1:11" ht="15" customHeight="1">
      <c r="B4" s="11" t="s">
        <v>154</v>
      </c>
      <c r="C4" s="11"/>
      <c r="D4" s="11"/>
      <c r="E4" s="21"/>
      <c r="F4" s="21"/>
      <c r="G4" s="21"/>
      <c r="J4" s="29"/>
      <c r="K4" s="29"/>
    </row>
    <row r="5" spans="1:11" ht="13.5" customHeight="1">
      <c r="I5" s="12" t="s">
        <v>31</v>
      </c>
    </row>
    <row r="6" spans="1:11" ht="16.5" customHeight="1">
      <c r="B6" s="71"/>
      <c r="C6" s="13" t="s">
        <v>0</v>
      </c>
      <c r="D6" s="13" t="s">
        <v>45</v>
      </c>
      <c r="E6" s="177" t="s">
        <v>30</v>
      </c>
      <c r="F6" s="207" t="s">
        <v>46</v>
      </c>
      <c r="G6" s="207"/>
      <c r="H6" s="13" t="s">
        <v>28</v>
      </c>
      <c r="I6" s="72" t="s">
        <v>79</v>
      </c>
      <c r="J6" s="72" t="s">
        <v>138</v>
      </c>
    </row>
    <row r="7" spans="1:11" ht="7.5" customHeight="1">
      <c r="A7" s="70"/>
      <c r="C7" s="6"/>
      <c r="D7" s="6"/>
      <c r="E7" s="23"/>
      <c r="F7" s="23"/>
      <c r="G7" s="23"/>
      <c r="H7" s="23"/>
      <c r="I7" s="64"/>
      <c r="J7" s="10"/>
    </row>
    <row r="8" spans="1:11" ht="16.5" customHeight="1">
      <c r="A8" s="70" t="s">
        <v>81</v>
      </c>
      <c r="B8" s="85" t="s">
        <v>126</v>
      </c>
      <c r="C8" s="14"/>
      <c r="D8" s="14"/>
      <c r="E8" s="86"/>
      <c r="F8" s="87"/>
      <c r="G8" s="86"/>
      <c r="H8" s="14"/>
      <c r="I8" s="14"/>
      <c r="J8" s="88"/>
    </row>
    <row r="9" spans="1:11" ht="16.5" customHeight="1">
      <c r="A9" s="70" t="s">
        <v>82</v>
      </c>
      <c r="B9" s="78"/>
      <c r="C9" s="79" t="s">
        <v>23</v>
      </c>
      <c r="D9" s="80"/>
      <c r="E9" s="81"/>
      <c r="F9" s="81"/>
      <c r="G9" s="81"/>
      <c r="H9" s="19"/>
      <c r="I9" s="30"/>
      <c r="J9" s="84"/>
    </row>
    <row r="10" spans="1:11" ht="16.5" customHeight="1">
      <c r="A10" s="70" t="s">
        <v>83</v>
      </c>
      <c r="B10" s="3"/>
      <c r="C10" s="40" t="s">
        <v>25</v>
      </c>
      <c r="D10" s="46"/>
      <c r="E10" s="48"/>
      <c r="F10" s="22"/>
      <c r="G10" s="22"/>
      <c r="H10" s="19">
        <f>E10*F10</f>
        <v>0</v>
      </c>
      <c r="I10" s="30">
        <f>H10*0.15</f>
        <v>0</v>
      </c>
      <c r="J10" s="17"/>
    </row>
    <row r="11" spans="1:11" ht="16.5" customHeight="1">
      <c r="A11" s="70" t="s">
        <v>84</v>
      </c>
      <c r="B11" s="3"/>
      <c r="C11" s="41"/>
      <c r="D11" s="46"/>
      <c r="E11" s="48"/>
      <c r="F11" s="22"/>
      <c r="G11" s="22"/>
      <c r="H11" s="19">
        <f t="shared" ref="H11:H19" si="0">E11*F11</f>
        <v>0</v>
      </c>
      <c r="I11" s="30">
        <f t="shared" ref="I11" si="1">H11*0.15</f>
        <v>0</v>
      </c>
      <c r="J11" s="17"/>
    </row>
    <row r="12" spans="1:11" ht="16.5" customHeight="1">
      <c r="A12" s="70" t="s">
        <v>85</v>
      </c>
      <c r="B12" s="3"/>
      <c r="C12" s="40" t="s">
        <v>29</v>
      </c>
      <c r="D12" s="46"/>
      <c r="E12" s="48"/>
      <c r="F12" s="35"/>
      <c r="G12" s="22"/>
      <c r="H12" s="19">
        <f t="shared" si="0"/>
        <v>0</v>
      </c>
      <c r="I12" s="30"/>
      <c r="J12" s="37"/>
    </row>
    <row r="13" spans="1:11" ht="16.5" customHeight="1">
      <c r="A13" s="70" t="s">
        <v>86</v>
      </c>
      <c r="B13" s="3"/>
      <c r="C13" s="42"/>
      <c r="D13" s="46"/>
      <c r="E13" s="48"/>
      <c r="F13" s="35"/>
      <c r="G13" s="22"/>
      <c r="H13" s="19">
        <f t="shared" si="0"/>
        <v>0</v>
      </c>
      <c r="I13" s="30"/>
      <c r="J13" s="38"/>
    </row>
    <row r="14" spans="1:11" ht="17.25" customHeight="1">
      <c r="A14" s="70" t="s">
        <v>87</v>
      </c>
      <c r="B14" s="3"/>
      <c r="C14" s="43"/>
      <c r="D14" s="47"/>
      <c r="E14" s="49"/>
      <c r="F14" s="36"/>
      <c r="G14" s="22"/>
      <c r="H14" s="19">
        <f>E14*F14</f>
        <v>0</v>
      </c>
      <c r="I14" s="30"/>
      <c r="J14" s="39"/>
    </row>
    <row r="15" spans="1:11" ht="17.25" customHeight="1">
      <c r="A15" s="70" t="s">
        <v>88</v>
      </c>
      <c r="B15" s="3"/>
      <c r="C15" s="44" t="s">
        <v>22</v>
      </c>
      <c r="D15" s="46"/>
      <c r="E15" s="48"/>
      <c r="F15" s="35"/>
      <c r="G15" s="22"/>
      <c r="H15" s="19">
        <f>E15*F15</f>
        <v>0</v>
      </c>
      <c r="I15" s="30"/>
      <c r="J15" s="17"/>
    </row>
    <row r="16" spans="1:11" ht="16.5" customHeight="1">
      <c r="A16" s="70" t="s">
        <v>89</v>
      </c>
      <c r="B16" s="3"/>
      <c r="C16" s="45" t="s">
        <v>14</v>
      </c>
      <c r="D16" s="46"/>
      <c r="E16" s="48"/>
      <c r="F16" s="35"/>
      <c r="G16" s="22"/>
      <c r="H16" s="19">
        <f t="shared" si="0"/>
        <v>0</v>
      </c>
      <c r="I16" s="30"/>
      <c r="J16" s="17"/>
    </row>
    <row r="17" spans="1:10" ht="16.5" customHeight="1">
      <c r="A17" s="70" t="s">
        <v>90</v>
      </c>
      <c r="B17" s="3"/>
      <c r="C17" s="45" t="s">
        <v>15</v>
      </c>
      <c r="D17" s="46"/>
      <c r="E17" s="48"/>
      <c r="F17" s="35"/>
      <c r="G17" s="22"/>
      <c r="H17" s="19">
        <f t="shared" si="0"/>
        <v>0</v>
      </c>
      <c r="I17" s="30"/>
      <c r="J17" s="17"/>
    </row>
    <row r="18" spans="1:10" ht="16.5" customHeight="1">
      <c r="A18" s="70" t="s">
        <v>91</v>
      </c>
      <c r="B18" s="3"/>
      <c r="C18" s="45" t="s">
        <v>13</v>
      </c>
      <c r="D18" s="46"/>
      <c r="E18" s="48"/>
      <c r="F18" s="35"/>
      <c r="G18" s="22"/>
      <c r="H18" s="19">
        <f t="shared" si="0"/>
        <v>0</v>
      </c>
      <c r="I18" s="30"/>
      <c r="J18" s="17"/>
    </row>
    <row r="19" spans="1:10" ht="16.5" customHeight="1">
      <c r="A19" s="70" t="s">
        <v>92</v>
      </c>
      <c r="B19" s="3"/>
      <c r="C19" s="45" t="s">
        <v>16</v>
      </c>
      <c r="D19" s="46"/>
      <c r="E19" s="50"/>
      <c r="F19" s="26"/>
      <c r="G19" s="26"/>
      <c r="H19" s="19">
        <f t="shared" si="0"/>
        <v>0</v>
      </c>
      <c r="I19" s="30"/>
      <c r="J19" s="17"/>
    </row>
    <row r="20" spans="1:10" ht="16.5" customHeight="1" thickBot="1">
      <c r="A20" s="70" t="s">
        <v>93</v>
      </c>
      <c r="B20" s="4"/>
      <c r="C20" s="27" t="s">
        <v>3</v>
      </c>
      <c r="D20" s="27"/>
      <c r="E20" s="28"/>
      <c r="F20" s="28"/>
      <c r="G20" s="31"/>
      <c r="H20" s="19">
        <f>SUM(H9:H19)</f>
        <v>0</v>
      </c>
      <c r="I20" s="32"/>
      <c r="J20" s="9"/>
    </row>
    <row r="21" spans="1:10" ht="16.5" customHeight="1" thickBot="1">
      <c r="A21" s="70" t="s">
        <v>94</v>
      </c>
      <c r="C21" s="6" t="s">
        <v>5</v>
      </c>
      <c r="D21" s="6"/>
      <c r="E21" s="23"/>
      <c r="F21" s="23"/>
      <c r="G21" s="23"/>
      <c r="H21" s="34">
        <f>H20*1.1</f>
        <v>0</v>
      </c>
      <c r="I21" s="64"/>
      <c r="J21" s="10"/>
    </row>
    <row r="22" spans="1:10" ht="7.5" customHeight="1">
      <c r="A22" s="70"/>
      <c r="C22" s="6"/>
      <c r="D22" s="6"/>
      <c r="E22" s="23"/>
      <c r="F22" s="23"/>
      <c r="G22" s="23"/>
      <c r="H22" s="23"/>
      <c r="I22" s="64"/>
      <c r="J22" s="10"/>
    </row>
    <row r="23" spans="1:10" ht="16.5" customHeight="1">
      <c r="A23" s="70" t="s">
        <v>95</v>
      </c>
      <c r="B23" s="96" t="s">
        <v>127</v>
      </c>
      <c r="C23" s="97"/>
      <c r="D23" s="97"/>
      <c r="E23" s="98"/>
      <c r="F23" s="98"/>
      <c r="G23" s="98"/>
      <c r="H23" s="97"/>
      <c r="I23" s="97"/>
      <c r="J23" s="99"/>
    </row>
    <row r="24" spans="1:10" ht="16.5" customHeight="1">
      <c r="A24" s="70" t="s">
        <v>96</v>
      </c>
      <c r="B24" s="89"/>
      <c r="C24" s="90" t="s">
        <v>18</v>
      </c>
      <c r="D24" s="91"/>
      <c r="E24" s="92"/>
      <c r="F24" s="93"/>
      <c r="G24" s="93"/>
      <c r="H24" s="94">
        <f t="shared" ref="H24:H36" si="2">E24*F24</f>
        <v>0</v>
      </c>
      <c r="I24" s="95">
        <f t="shared" ref="I24:I31" si="3">H24*0.08</f>
        <v>0</v>
      </c>
      <c r="J24" s="84"/>
    </row>
    <row r="25" spans="1:10" ht="16.5" customHeight="1">
      <c r="A25" s="70" t="s">
        <v>97</v>
      </c>
      <c r="B25" s="5"/>
      <c r="C25" s="73"/>
      <c r="D25" s="57"/>
      <c r="E25" s="60"/>
      <c r="F25" s="24"/>
      <c r="G25" s="24"/>
      <c r="H25" s="19">
        <f t="shared" si="2"/>
        <v>0</v>
      </c>
      <c r="I25" s="30">
        <f t="shared" si="3"/>
        <v>0</v>
      </c>
      <c r="J25" s="17"/>
    </row>
    <row r="26" spans="1:10" ht="16.5" customHeight="1">
      <c r="A26" s="70" t="s">
        <v>98</v>
      </c>
      <c r="B26" s="5"/>
      <c r="C26" s="73"/>
      <c r="D26" s="57"/>
      <c r="E26" s="60"/>
      <c r="F26" s="24"/>
      <c r="G26" s="24"/>
      <c r="H26" s="19">
        <f t="shared" si="2"/>
        <v>0</v>
      </c>
      <c r="I26" s="30">
        <f t="shared" si="3"/>
        <v>0</v>
      </c>
      <c r="J26" s="17"/>
    </row>
    <row r="27" spans="1:10" ht="16.5" customHeight="1">
      <c r="A27" s="70" t="s">
        <v>99</v>
      </c>
      <c r="B27" s="5"/>
      <c r="C27" s="73"/>
      <c r="D27" s="57"/>
      <c r="E27" s="60"/>
      <c r="F27" s="24"/>
      <c r="G27" s="24"/>
      <c r="H27" s="19">
        <f t="shared" si="2"/>
        <v>0</v>
      </c>
      <c r="I27" s="30">
        <f t="shared" si="3"/>
        <v>0</v>
      </c>
      <c r="J27" s="17"/>
    </row>
    <row r="28" spans="1:10" ht="16.5" customHeight="1">
      <c r="A28" s="70" t="s">
        <v>100</v>
      </c>
      <c r="B28" s="5"/>
      <c r="C28" s="73"/>
      <c r="D28" s="57"/>
      <c r="E28" s="60"/>
      <c r="F28" s="24"/>
      <c r="G28" s="24"/>
      <c r="H28" s="19">
        <f t="shared" si="2"/>
        <v>0</v>
      </c>
      <c r="I28" s="30">
        <f t="shared" si="3"/>
        <v>0</v>
      </c>
      <c r="J28" s="17"/>
    </row>
    <row r="29" spans="1:10" ht="16.5" customHeight="1">
      <c r="A29" s="70" t="s">
        <v>101</v>
      </c>
      <c r="B29" s="5"/>
      <c r="C29" s="73"/>
      <c r="D29" s="57"/>
      <c r="E29" s="60"/>
      <c r="F29" s="24"/>
      <c r="G29" s="24"/>
      <c r="H29" s="19">
        <f t="shared" si="2"/>
        <v>0</v>
      </c>
      <c r="I29" s="30">
        <f t="shared" si="3"/>
        <v>0</v>
      </c>
      <c r="J29" s="17"/>
    </row>
    <row r="30" spans="1:10" ht="16.5" customHeight="1">
      <c r="A30" s="70" t="s">
        <v>102</v>
      </c>
      <c r="B30" s="3"/>
      <c r="C30" s="41"/>
      <c r="D30" s="45"/>
      <c r="E30" s="61"/>
      <c r="F30" s="26"/>
      <c r="G30" s="26"/>
      <c r="H30" s="19">
        <f t="shared" si="2"/>
        <v>0</v>
      </c>
      <c r="I30" s="30">
        <f t="shared" si="3"/>
        <v>0</v>
      </c>
      <c r="J30" s="17"/>
    </row>
    <row r="31" spans="1:10" ht="16.5" customHeight="1">
      <c r="A31" s="70" t="s">
        <v>103</v>
      </c>
      <c r="B31" s="3"/>
      <c r="C31" s="58" t="s">
        <v>7</v>
      </c>
      <c r="D31" s="59"/>
      <c r="E31" s="60"/>
      <c r="F31" s="24"/>
      <c r="G31" s="24"/>
      <c r="H31" s="19">
        <f t="shared" si="2"/>
        <v>0</v>
      </c>
      <c r="I31" s="30">
        <f t="shared" si="3"/>
        <v>0</v>
      </c>
      <c r="J31" s="17"/>
    </row>
    <row r="32" spans="1:10" ht="16.5" customHeight="1">
      <c r="A32" s="70" t="s">
        <v>104</v>
      </c>
      <c r="B32" s="3"/>
      <c r="C32" s="73"/>
      <c r="D32" s="59"/>
      <c r="E32" s="60"/>
      <c r="F32" s="24"/>
      <c r="G32" s="24"/>
      <c r="H32" s="19">
        <f t="shared" si="2"/>
        <v>0</v>
      </c>
      <c r="I32" s="30">
        <f t="shared" ref="I32:I37" si="4">H32*0.1</f>
        <v>0</v>
      </c>
      <c r="J32" s="17"/>
    </row>
    <row r="33" spans="1:10" ht="16.5" customHeight="1">
      <c r="A33" s="70" t="s">
        <v>105</v>
      </c>
      <c r="B33" s="3"/>
      <c r="C33" s="73"/>
      <c r="D33" s="59"/>
      <c r="E33" s="60"/>
      <c r="F33" s="24"/>
      <c r="G33" s="24"/>
      <c r="H33" s="19">
        <f t="shared" si="2"/>
        <v>0</v>
      </c>
      <c r="I33" s="30">
        <f t="shared" si="4"/>
        <v>0</v>
      </c>
      <c r="J33" s="17"/>
    </row>
    <row r="34" spans="1:10" ht="16.5" customHeight="1">
      <c r="A34" s="70" t="s">
        <v>106</v>
      </c>
      <c r="B34" s="3"/>
      <c r="C34" s="73"/>
      <c r="D34" s="59"/>
      <c r="E34" s="60"/>
      <c r="F34" s="24"/>
      <c r="G34" s="24"/>
      <c r="H34" s="19">
        <f t="shared" si="2"/>
        <v>0</v>
      </c>
      <c r="I34" s="30">
        <f t="shared" si="4"/>
        <v>0</v>
      </c>
      <c r="J34" s="17"/>
    </row>
    <row r="35" spans="1:10" ht="16.5" customHeight="1">
      <c r="A35" s="70" t="s">
        <v>107</v>
      </c>
      <c r="B35" s="5"/>
      <c r="C35" s="73"/>
      <c r="D35" s="59"/>
      <c r="E35" s="60"/>
      <c r="F35" s="24"/>
      <c r="G35" s="24"/>
      <c r="H35" s="19">
        <f t="shared" si="2"/>
        <v>0</v>
      </c>
      <c r="I35" s="30">
        <f t="shared" si="4"/>
        <v>0</v>
      </c>
      <c r="J35" s="17"/>
    </row>
    <row r="36" spans="1:10" ht="16.5" customHeight="1">
      <c r="A36" s="70" t="s">
        <v>108</v>
      </c>
      <c r="B36" s="5"/>
      <c r="C36" s="73"/>
      <c r="D36" s="75"/>
      <c r="E36" s="62"/>
      <c r="F36" s="55"/>
      <c r="G36" s="55"/>
      <c r="H36" s="19">
        <f t="shared" si="2"/>
        <v>0</v>
      </c>
      <c r="I36" s="30">
        <f t="shared" si="4"/>
        <v>0</v>
      </c>
      <c r="J36" s="56"/>
    </row>
    <row r="37" spans="1:10" ht="16.5" customHeight="1">
      <c r="A37" s="70" t="s">
        <v>109</v>
      </c>
      <c r="B37" s="5"/>
      <c r="C37" s="74"/>
      <c r="D37" s="59"/>
      <c r="E37" s="60"/>
      <c r="F37" s="24"/>
      <c r="G37" s="24"/>
      <c r="H37" s="19">
        <f>E37*F37</f>
        <v>0</v>
      </c>
      <c r="I37" s="30">
        <f t="shared" si="4"/>
        <v>0</v>
      </c>
      <c r="J37" s="56"/>
    </row>
    <row r="38" spans="1:10" ht="16.5" customHeight="1" thickBot="1">
      <c r="A38" s="70" t="s">
        <v>110</v>
      </c>
      <c r="B38" s="4"/>
      <c r="C38" s="51" t="s">
        <v>3</v>
      </c>
      <c r="D38" s="51"/>
      <c r="E38" s="52"/>
      <c r="F38" s="52"/>
      <c r="G38" s="53" t="s">
        <v>130</v>
      </c>
      <c r="H38" s="54">
        <f>SUM(H24:H37)</f>
        <v>0</v>
      </c>
      <c r="I38" s="32"/>
      <c r="J38" s="9"/>
    </row>
    <row r="39" spans="1:10" ht="16.5" customHeight="1" thickBot="1">
      <c r="A39" s="70" t="s">
        <v>111</v>
      </c>
      <c r="C39" s="8" t="s">
        <v>5</v>
      </c>
      <c r="D39" s="8"/>
      <c r="E39" s="25"/>
      <c r="F39" s="25"/>
      <c r="G39" s="25"/>
      <c r="H39" s="34">
        <f>H38*1.1</f>
        <v>0</v>
      </c>
      <c r="I39" s="64"/>
      <c r="J39" s="10"/>
    </row>
    <row r="40" spans="1:10" ht="7.5" customHeight="1">
      <c r="A40" s="70"/>
      <c r="C40" s="6"/>
      <c r="D40" s="6"/>
      <c r="E40" s="23"/>
      <c r="F40" s="23"/>
      <c r="G40" s="23"/>
      <c r="H40" s="23"/>
      <c r="I40" s="64"/>
      <c r="J40" s="10"/>
    </row>
    <row r="41" spans="1:10" ht="16.5" customHeight="1">
      <c r="A41" s="70" t="s">
        <v>112</v>
      </c>
      <c r="B41" s="96" t="s">
        <v>128</v>
      </c>
      <c r="C41" s="97"/>
      <c r="D41" s="97"/>
      <c r="E41" s="98"/>
      <c r="F41" s="98"/>
      <c r="G41" s="98"/>
      <c r="H41" s="97"/>
      <c r="I41" s="14" t="s">
        <v>76</v>
      </c>
      <c r="J41" s="99"/>
    </row>
    <row r="42" spans="1:10" ht="16.5" customHeight="1">
      <c r="A42" s="70" t="s">
        <v>113</v>
      </c>
      <c r="B42" s="89"/>
      <c r="C42" s="100" t="s">
        <v>74</v>
      </c>
      <c r="D42" s="101"/>
      <c r="E42" s="92"/>
      <c r="F42" s="102"/>
      <c r="G42" s="93"/>
      <c r="H42" s="103"/>
      <c r="I42" s="94">
        <v>0</v>
      </c>
      <c r="J42" s="84"/>
    </row>
    <row r="43" spans="1:10" ht="16.5" customHeight="1">
      <c r="A43" s="70" t="s">
        <v>114</v>
      </c>
      <c r="B43" s="5"/>
      <c r="C43" s="15" t="s">
        <v>27</v>
      </c>
      <c r="D43" s="59"/>
      <c r="E43" s="77"/>
      <c r="F43" s="76"/>
      <c r="G43" s="24"/>
      <c r="H43" s="68"/>
      <c r="I43" s="16">
        <v>0</v>
      </c>
      <c r="J43" s="17"/>
    </row>
    <row r="44" spans="1:10" ht="16.5" customHeight="1" thickBot="1">
      <c r="A44" s="70" t="s">
        <v>115</v>
      </c>
      <c r="B44" s="4"/>
      <c r="C44" s="51" t="s">
        <v>3</v>
      </c>
      <c r="D44" s="51"/>
      <c r="E44" s="52"/>
      <c r="F44" s="52"/>
      <c r="G44" s="52"/>
      <c r="H44" s="32"/>
      <c r="I44" s="33">
        <f>SUM(I42:I43)</f>
        <v>0</v>
      </c>
      <c r="J44" s="9"/>
    </row>
    <row r="45" spans="1:10" ht="16.5" customHeight="1" thickBot="1">
      <c r="A45" s="70" t="s">
        <v>116</v>
      </c>
      <c r="C45" s="8" t="s">
        <v>5</v>
      </c>
      <c r="D45" s="8"/>
      <c r="E45" s="25"/>
      <c r="F45" s="25"/>
      <c r="G45" s="25"/>
      <c r="H45" s="25"/>
      <c r="I45" s="34">
        <f>I44*1.1</f>
        <v>0</v>
      </c>
      <c r="J45" s="10"/>
    </row>
    <row r="46" spans="1:10" ht="7.5" customHeight="1">
      <c r="A46" s="70"/>
      <c r="C46" s="6"/>
      <c r="D46" s="6"/>
      <c r="E46" s="23"/>
      <c r="F46" s="23"/>
      <c r="G46" s="23"/>
      <c r="H46" s="23"/>
      <c r="I46" s="64"/>
      <c r="J46" s="10"/>
    </row>
    <row r="47" spans="1:10" ht="16.5" customHeight="1">
      <c r="A47" s="70" t="s">
        <v>117</v>
      </c>
      <c r="B47" s="96" t="s">
        <v>129</v>
      </c>
      <c r="C47" s="97"/>
      <c r="D47" s="97"/>
      <c r="E47" s="98"/>
      <c r="F47" s="98"/>
      <c r="G47" s="98"/>
      <c r="H47" s="97"/>
      <c r="I47" s="14" t="s">
        <v>76</v>
      </c>
      <c r="J47" s="99"/>
    </row>
    <row r="48" spans="1:10" ht="16.5" customHeight="1">
      <c r="A48" s="70" t="s">
        <v>118</v>
      </c>
      <c r="B48" s="78"/>
      <c r="C48" s="91" t="s">
        <v>21</v>
      </c>
      <c r="D48" s="91"/>
      <c r="E48" s="92"/>
      <c r="F48" s="92"/>
      <c r="G48" s="178"/>
      <c r="H48" s="103"/>
      <c r="I48" s="94">
        <f>SUM(I24:I30)</f>
        <v>0</v>
      </c>
      <c r="J48" s="84"/>
    </row>
    <row r="49" spans="1:10" ht="16.5" customHeight="1">
      <c r="A49" s="70" t="s">
        <v>119</v>
      </c>
      <c r="B49" s="3"/>
      <c r="C49" s="57" t="s">
        <v>75</v>
      </c>
      <c r="D49" s="57"/>
      <c r="E49" s="60"/>
      <c r="F49" s="60"/>
      <c r="G49" s="179"/>
      <c r="H49" s="67"/>
      <c r="I49" s="19">
        <f>SUM(I10:I11)</f>
        <v>0</v>
      </c>
      <c r="J49" s="17"/>
    </row>
    <row r="50" spans="1:10" ht="16.5" customHeight="1">
      <c r="A50" s="70" t="s">
        <v>120</v>
      </c>
      <c r="B50" s="3"/>
      <c r="C50" s="57" t="s">
        <v>8</v>
      </c>
      <c r="D50" s="57"/>
      <c r="E50" s="60"/>
      <c r="F50" s="60"/>
      <c r="G50" s="179"/>
      <c r="H50" s="68"/>
      <c r="I50" s="69">
        <f>SUM(I31:I37)</f>
        <v>0</v>
      </c>
      <c r="J50" s="17"/>
    </row>
    <row r="51" spans="1:10" ht="16.5" customHeight="1" thickBot="1">
      <c r="A51" s="70" t="s">
        <v>121</v>
      </c>
      <c r="B51" s="4"/>
      <c r="C51" s="51" t="s">
        <v>3</v>
      </c>
      <c r="D51" s="51"/>
      <c r="E51" s="52"/>
      <c r="F51" s="52"/>
      <c r="G51" s="52"/>
      <c r="H51" s="32"/>
      <c r="I51" s="33">
        <f>SUM(I48:I50)</f>
        <v>0</v>
      </c>
      <c r="J51" s="9"/>
    </row>
    <row r="52" spans="1:10" ht="16.5" customHeight="1" thickBot="1">
      <c r="A52" s="70" t="s">
        <v>122</v>
      </c>
      <c r="C52" s="8" t="s">
        <v>5</v>
      </c>
      <c r="D52" s="8"/>
      <c r="E52" s="25"/>
      <c r="F52" s="25"/>
      <c r="G52" s="25"/>
      <c r="H52" s="25"/>
      <c r="I52" s="34">
        <f>I51*1.1</f>
        <v>0</v>
      </c>
      <c r="J52" s="10"/>
    </row>
    <row r="53" spans="1:10" ht="16.5" customHeight="1"/>
    <row r="54" spans="1:10" ht="16.5" customHeight="1"/>
    <row r="55" spans="1:10" ht="16.5" customHeight="1"/>
    <row r="56" spans="1:10" ht="16.5" customHeight="1"/>
    <row r="57" spans="1:10" ht="16.5" customHeight="1"/>
    <row r="58" spans="1:10" ht="16.5" customHeight="1"/>
    <row r="59" spans="1:10" ht="16.5" customHeight="1"/>
    <row r="60" spans="1:10" ht="16.5" customHeight="1"/>
  </sheetData>
  <mergeCells count="2">
    <mergeCell ref="B1:J1"/>
    <mergeCell ref="F6:G6"/>
  </mergeCells>
  <phoneticPr fontId="9"/>
  <printOptions horizontalCentered="1"/>
  <pageMargins left="0.47244094488188981" right="0.47244094488188981" top="0.31496062992125984" bottom="0.27559055118110237" header="0.11811023622047245" footer="7.874015748031496E-2"/>
  <pageSetup paperSize="9" scale="74" orientation="landscape" r:id="rId1"/>
  <headerFooter alignWithMargins="0">
    <oddHeader>&amp;L&amp;"+,標準"&amp;14別紙３「見積書様式」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1"/>
  <sheetViews>
    <sheetView topLeftCell="B1" zoomScaleNormal="100" zoomScaleSheetLayoutView="100" workbookViewId="0">
      <selection activeCell="D2" sqref="D2"/>
    </sheetView>
  </sheetViews>
  <sheetFormatPr defaultColWidth="11.625" defaultRowHeight="11.25"/>
  <cols>
    <col min="1" max="1" width="3.25" style="1" customWidth="1"/>
    <col min="2" max="2" width="4.5" style="1" customWidth="1"/>
    <col min="3" max="3" width="21.625" style="1" customWidth="1"/>
    <col min="4" max="4" width="29.5" style="1" customWidth="1"/>
    <col min="5" max="5" width="8.875" style="20" customWidth="1"/>
    <col min="6" max="6" width="4.625" style="20" customWidth="1"/>
    <col min="7" max="7" width="9.125" style="20" customWidth="1"/>
    <col min="8" max="9" width="8.5" style="1" customWidth="1"/>
    <col min="10" max="10" width="68.75" style="1" customWidth="1"/>
    <col min="11" max="11" width="0.5" style="1" customWidth="1"/>
    <col min="12" max="16384" width="11.625" style="1"/>
  </cols>
  <sheetData>
    <row r="1" spans="1:11" ht="19.5" customHeight="1">
      <c r="B1" s="206" t="s">
        <v>151</v>
      </c>
      <c r="C1" s="206"/>
      <c r="D1" s="206"/>
      <c r="E1" s="206"/>
      <c r="F1" s="206"/>
      <c r="G1" s="206"/>
      <c r="H1" s="206"/>
      <c r="I1" s="206"/>
      <c r="J1" s="206"/>
    </row>
    <row r="2" spans="1:11" ht="15" customHeight="1">
      <c r="C2" s="11"/>
      <c r="D2" s="11"/>
      <c r="E2" s="21"/>
      <c r="F2" s="21"/>
      <c r="G2" s="21"/>
      <c r="J2" s="29" t="s">
        <v>150</v>
      </c>
      <c r="K2" s="29"/>
    </row>
    <row r="3" spans="1:11" ht="15" customHeight="1">
      <c r="C3" s="11"/>
      <c r="D3" s="11"/>
      <c r="E3" s="21"/>
      <c r="F3" s="21"/>
      <c r="G3" s="21"/>
      <c r="J3" s="29" t="s">
        <v>149</v>
      </c>
      <c r="K3" s="29"/>
    </row>
    <row r="4" spans="1:11" ht="15" customHeight="1">
      <c r="B4" s="11" t="s">
        <v>155</v>
      </c>
      <c r="C4" s="11"/>
      <c r="D4" s="11"/>
      <c r="E4" s="21"/>
      <c r="F4" s="21"/>
      <c r="G4" s="21"/>
      <c r="J4" s="29"/>
      <c r="K4" s="29"/>
    </row>
    <row r="5" spans="1:11" ht="13.5" customHeight="1">
      <c r="I5" s="12" t="s">
        <v>31</v>
      </c>
    </row>
    <row r="6" spans="1:11" ht="16.5" customHeight="1">
      <c r="B6" s="71"/>
      <c r="C6" s="13" t="s">
        <v>0</v>
      </c>
      <c r="D6" s="13" t="s">
        <v>45</v>
      </c>
      <c r="E6" s="194" t="s">
        <v>30</v>
      </c>
      <c r="F6" s="207" t="s">
        <v>46</v>
      </c>
      <c r="G6" s="207"/>
      <c r="H6" s="13" t="s">
        <v>28</v>
      </c>
      <c r="I6" s="72" t="s">
        <v>79</v>
      </c>
      <c r="J6" s="72" t="s">
        <v>138</v>
      </c>
    </row>
    <row r="7" spans="1:11" ht="16.5" customHeight="1">
      <c r="A7" s="70" t="s">
        <v>81</v>
      </c>
      <c r="B7" s="96" t="s">
        <v>156</v>
      </c>
      <c r="C7" s="97"/>
      <c r="D7" s="97"/>
      <c r="E7" s="98"/>
      <c r="F7" s="98"/>
      <c r="G7" s="98"/>
      <c r="H7" s="97"/>
      <c r="I7" s="97"/>
      <c r="J7" s="99"/>
    </row>
    <row r="8" spans="1:11" ht="16.5" customHeight="1">
      <c r="A8" s="70" t="s">
        <v>82</v>
      </c>
      <c r="B8" s="89"/>
      <c r="C8" s="91"/>
      <c r="D8" s="91"/>
      <c r="E8" s="92"/>
      <c r="F8" s="93"/>
      <c r="G8" s="93"/>
      <c r="H8" s="94">
        <f t="shared" ref="H8:H26" si="0">E8*F8</f>
        <v>0</v>
      </c>
      <c r="I8" s="95"/>
      <c r="J8" s="84"/>
    </row>
    <row r="9" spans="1:11" ht="16.5" customHeight="1">
      <c r="A9" s="70" t="s">
        <v>83</v>
      </c>
      <c r="B9" s="5"/>
      <c r="C9" s="57"/>
      <c r="D9" s="57"/>
      <c r="E9" s="60"/>
      <c r="F9" s="24"/>
      <c r="G9" s="24"/>
      <c r="H9" s="19">
        <f t="shared" si="0"/>
        <v>0</v>
      </c>
      <c r="I9" s="30"/>
      <c r="J9" s="17"/>
    </row>
    <row r="10" spans="1:11" ht="16.5" customHeight="1">
      <c r="A10" s="70" t="s">
        <v>84</v>
      </c>
      <c r="B10" s="5"/>
      <c r="C10" s="57"/>
      <c r="D10" s="198"/>
      <c r="E10" s="60"/>
      <c r="F10" s="24"/>
      <c r="G10" s="24"/>
      <c r="H10" s="19">
        <f t="shared" si="0"/>
        <v>0</v>
      </c>
      <c r="I10" s="30"/>
      <c r="J10" s="17"/>
    </row>
    <row r="11" spans="1:11" ht="16.5" customHeight="1">
      <c r="A11" s="70" t="s">
        <v>85</v>
      </c>
      <c r="B11" s="5"/>
      <c r="C11" s="57"/>
      <c r="D11" s="198"/>
      <c r="E11" s="60"/>
      <c r="F11" s="24"/>
      <c r="G11" s="24"/>
      <c r="H11" s="19">
        <f t="shared" si="0"/>
        <v>0</v>
      </c>
      <c r="I11" s="30"/>
      <c r="J11" s="17"/>
    </row>
    <row r="12" spans="1:11" ht="16.5" customHeight="1">
      <c r="A12" s="70" t="s">
        <v>86</v>
      </c>
      <c r="B12" s="5"/>
      <c r="C12" s="57"/>
      <c r="D12" s="198"/>
      <c r="E12" s="60"/>
      <c r="F12" s="24"/>
      <c r="G12" s="24"/>
      <c r="H12" s="19">
        <f t="shared" si="0"/>
        <v>0</v>
      </c>
      <c r="I12" s="30"/>
      <c r="J12" s="17"/>
    </row>
    <row r="13" spans="1:11" ht="16.5" customHeight="1">
      <c r="A13" s="70" t="s">
        <v>87</v>
      </c>
      <c r="B13" s="5"/>
      <c r="C13" s="57"/>
      <c r="D13" s="198"/>
      <c r="E13" s="60"/>
      <c r="F13" s="24"/>
      <c r="G13" s="24"/>
      <c r="H13" s="19">
        <f t="shared" si="0"/>
        <v>0</v>
      </c>
      <c r="I13" s="30"/>
      <c r="J13" s="17"/>
    </row>
    <row r="14" spans="1:11" ht="16.5" customHeight="1">
      <c r="A14" s="70" t="s">
        <v>88</v>
      </c>
      <c r="B14" s="3"/>
      <c r="C14" s="45"/>
      <c r="D14" s="198"/>
      <c r="E14" s="200"/>
      <c r="F14" s="197"/>
      <c r="G14" s="24"/>
      <c r="H14" s="19">
        <f t="shared" si="0"/>
        <v>0</v>
      </c>
      <c r="I14" s="30"/>
      <c r="J14" s="17"/>
    </row>
    <row r="15" spans="1:11" ht="16.5" customHeight="1">
      <c r="A15" s="70" t="s">
        <v>89</v>
      </c>
      <c r="B15" s="3"/>
      <c r="C15" s="59"/>
      <c r="D15" s="198"/>
      <c r="E15" s="60"/>
      <c r="F15" s="24"/>
      <c r="G15" s="24"/>
      <c r="H15" s="19">
        <f t="shared" si="0"/>
        <v>0</v>
      </c>
      <c r="I15" s="30"/>
      <c r="J15" s="17"/>
    </row>
    <row r="16" spans="1:11" ht="16.5" customHeight="1">
      <c r="A16" s="70" t="s">
        <v>90</v>
      </c>
      <c r="B16" s="3"/>
      <c r="C16" s="59"/>
      <c r="D16" s="198"/>
      <c r="E16" s="60"/>
      <c r="F16" s="24"/>
      <c r="G16" s="24"/>
      <c r="H16" s="19">
        <f t="shared" si="0"/>
        <v>0</v>
      </c>
      <c r="I16" s="30"/>
      <c r="J16" s="17"/>
    </row>
    <row r="17" spans="1:10" ht="16.5" customHeight="1">
      <c r="A17" s="70" t="s">
        <v>91</v>
      </c>
      <c r="B17" s="3"/>
      <c r="C17" s="59"/>
      <c r="D17" s="198"/>
      <c r="E17" s="60"/>
      <c r="F17" s="24"/>
      <c r="G17" s="24"/>
      <c r="H17" s="19">
        <f t="shared" si="0"/>
        <v>0</v>
      </c>
      <c r="I17" s="30"/>
      <c r="J17" s="17"/>
    </row>
    <row r="18" spans="1:10" ht="16.5" customHeight="1">
      <c r="A18" s="70" t="s">
        <v>92</v>
      </c>
      <c r="B18" s="3"/>
      <c r="C18" s="59"/>
      <c r="D18" s="198"/>
      <c r="E18" s="60"/>
      <c r="F18" s="24"/>
      <c r="G18" s="24"/>
      <c r="H18" s="19">
        <f t="shared" si="0"/>
        <v>0</v>
      </c>
      <c r="I18" s="30"/>
      <c r="J18" s="17"/>
    </row>
    <row r="19" spans="1:10" ht="16.5" customHeight="1">
      <c r="A19" s="70" t="s">
        <v>93</v>
      </c>
      <c r="B19" s="3"/>
      <c r="C19" s="59"/>
      <c r="D19" s="198"/>
      <c r="E19" s="60"/>
      <c r="F19" s="24"/>
      <c r="G19" s="24"/>
      <c r="H19" s="19">
        <f t="shared" si="0"/>
        <v>0</v>
      </c>
      <c r="I19" s="30"/>
      <c r="J19" s="17"/>
    </row>
    <row r="20" spans="1:10" ht="16.5" customHeight="1">
      <c r="A20" s="70" t="s">
        <v>94</v>
      </c>
      <c r="B20" s="3"/>
      <c r="C20" s="59"/>
      <c r="D20" s="198"/>
      <c r="E20" s="60"/>
      <c r="F20" s="24"/>
      <c r="G20" s="24"/>
      <c r="H20" s="19">
        <f t="shared" si="0"/>
        <v>0</v>
      </c>
      <c r="I20" s="30"/>
      <c r="J20" s="17"/>
    </row>
    <row r="21" spans="1:10" ht="16.5" customHeight="1">
      <c r="A21" s="70" t="s">
        <v>95</v>
      </c>
      <c r="B21" s="3"/>
      <c r="C21" s="59"/>
      <c r="D21" s="198"/>
      <c r="E21" s="60"/>
      <c r="F21" s="24"/>
      <c r="G21" s="24"/>
      <c r="H21" s="19">
        <f t="shared" si="0"/>
        <v>0</v>
      </c>
      <c r="I21" s="30"/>
      <c r="J21" s="17"/>
    </row>
    <row r="22" spans="1:10" ht="16.5" customHeight="1">
      <c r="A22" s="70" t="s">
        <v>96</v>
      </c>
      <c r="B22" s="3"/>
      <c r="C22" s="59"/>
      <c r="D22" s="198"/>
      <c r="E22" s="60"/>
      <c r="F22" s="24"/>
      <c r="G22" s="24"/>
      <c r="H22" s="19">
        <f t="shared" si="0"/>
        <v>0</v>
      </c>
      <c r="I22" s="30"/>
      <c r="J22" s="17"/>
    </row>
    <row r="23" spans="1:10" ht="16.5" customHeight="1">
      <c r="A23" s="70" t="s">
        <v>97</v>
      </c>
      <c r="B23" s="3"/>
      <c r="C23" s="59"/>
      <c r="D23" s="198"/>
      <c r="E23" s="60"/>
      <c r="F23" s="24"/>
      <c r="G23" s="24"/>
      <c r="H23" s="19">
        <f t="shared" si="0"/>
        <v>0</v>
      </c>
      <c r="I23" s="30"/>
      <c r="J23" s="17"/>
    </row>
    <row r="24" spans="1:10" ht="16.5" customHeight="1">
      <c r="A24" s="70" t="s">
        <v>98</v>
      </c>
      <c r="B24" s="3"/>
      <c r="C24" s="59"/>
      <c r="D24" s="198"/>
      <c r="E24" s="60"/>
      <c r="F24" s="24"/>
      <c r="G24" s="24"/>
      <c r="H24" s="19">
        <f t="shared" si="0"/>
        <v>0</v>
      </c>
      <c r="I24" s="30"/>
      <c r="J24" s="17"/>
    </row>
    <row r="25" spans="1:10" ht="16.5" customHeight="1">
      <c r="A25" s="70" t="s">
        <v>99</v>
      </c>
      <c r="B25" s="3"/>
      <c r="C25" s="59"/>
      <c r="D25" s="198"/>
      <c r="E25" s="60"/>
      <c r="F25" s="24"/>
      <c r="G25" s="24"/>
      <c r="H25" s="19">
        <f t="shared" si="0"/>
        <v>0</v>
      </c>
      <c r="I25" s="30"/>
      <c r="J25" s="17"/>
    </row>
    <row r="26" spans="1:10" ht="16.5" customHeight="1">
      <c r="A26" s="70" t="s">
        <v>100</v>
      </c>
      <c r="B26" s="5"/>
      <c r="C26" s="59"/>
      <c r="D26" s="59"/>
      <c r="E26" s="62"/>
      <c r="F26" s="55"/>
      <c r="G26" s="55"/>
      <c r="H26" s="19">
        <f t="shared" si="0"/>
        <v>0</v>
      </c>
      <c r="I26" s="30"/>
      <c r="J26" s="201"/>
    </row>
    <row r="27" spans="1:10" ht="16.5" customHeight="1">
      <c r="A27" s="70" t="s">
        <v>101</v>
      </c>
      <c r="B27" s="5"/>
      <c r="C27" s="59"/>
      <c r="D27" s="59"/>
      <c r="E27" s="60"/>
      <c r="F27" s="24"/>
      <c r="G27" s="24"/>
      <c r="H27" s="19">
        <f>E27*F27</f>
        <v>0</v>
      </c>
      <c r="I27" s="30"/>
      <c r="J27" s="201"/>
    </row>
    <row r="28" spans="1:10" ht="16.5" customHeight="1" thickBot="1">
      <c r="A28" s="70" t="s">
        <v>102</v>
      </c>
      <c r="B28" s="4"/>
      <c r="C28" s="51" t="s">
        <v>3</v>
      </c>
      <c r="D28" s="51"/>
      <c r="E28" s="52"/>
      <c r="F28" s="52"/>
      <c r="G28" s="53" t="s">
        <v>130</v>
      </c>
      <c r="H28" s="54">
        <f>SUM(H8:H27)</f>
        <v>0</v>
      </c>
      <c r="I28" s="54">
        <f>SUM(I8:I27)</f>
        <v>0</v>
      </c>
      <c r="J28" s="9"/>
    </row>
    <row r="29" spans="1:10" ht="16.5" customHeight="1" thickBot="1">
      <c r="A29" s="70" t="s">
        <v>103</v>
      </c>
      <c r="C29" s="8" t="s">
        <v>5</v>
      </c>
      <c r="D29" s="8"/>
      <c r="E29" s="25"/>
      <c r="F29" s="25"/>
      <c r="G29" s="25"/>
      <c r="H29" s="34">
        <f>H28*1.1</f>
        <v>0</v>
      </c>
      <c r="I29" s="34">
        <f>I28*1.1</f>
        <v>0</v>
      </c>
      <c r="J29" s="10"/>
    </row>
    <row r="35" spans="4:5">
      <c r="D35" s="20"/>
    </row>
    <row r="36" spans="4:5">
      <c r="D36" s="20"/>
    </row>
    <row r="39" spans="4:5">
      <c r="D39" s="20"/>
    </row>
    <row r="43" spans="4:5">
      <c r="D43" s="20"/>
    </row>
    <row r="44" spans="4:5">
      <c r="D44" s="20"/>
      <c r="E44" s="1"/>
    </row>
    <row r="46" spans="4:5">
      <c r="D46" s="20"/>
    </row>
    <row r="47" spans="4:5">
      <c r="D47" s="20"/>
    </row>
    <row r="49" spans="4:4">
      <c r="D49" s="20"/>
    </row>
    <row r="50" spans="4:4">
      <c r="D50" s="20"/>
    </row>
    <row r="51" spans="4:4">
      <c r="D51" s="20"/>
    </row>
  </sheetData>
  <mergeCells count="2">
    <mergeCell ref="B1:J1"/>
    <mergeCell ref="F6:G6"/>
  </mergeCells>
  <phoneticPr fontId="9"/>
  <printOptions horizontalCentered="1"/>
  <pageMargins left="0.47244094488188981" right="0.47244094488188981" top="0.31496062992125984" bottom="0.27559055118110237" header="0.11811023622047245" footer="7.874015748031496E-2"/>
  <pageSetup paperSize="9" scale="83" orientation="landscape" r:id="rId1"/>
  <headerFooter alignWithMargins="0">
    <oddHeader>&amp;L&amp;"+,標準"&amp;14別紙３「見積書様式」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4"/>
  <sheetViews>
    <sheetView zoomScaleNormal="100" zoomScaleSheetLayoutView="85" workbookViewId="0">
      <selection activeCell="A2" sqref="A2"/>
    </sheetView>
  </sheetViews>
  <sheetFormatPr defaultColWidth="11.625" defaultRowHeight="11.25"/>
  <cols>
    <col min="1" max="1" width="3.25" style="1" customWidth="1"/>
    <col min="2" max="2" width="4.5" style="1" customWidth="1"/>
    <col min="3" max="3" width="29.75" style="1" customWidth="1"/>
    <col min="4" max="4" width="11.125" style="1" customWidth="1"/>
    <col min="5" max="11" width="10.25" style="2" customWidth="1"/>
    <col min="12" max="12" width="11.625" style="2" customWidth="1"/>
    <col min="13" max="13" width="50.25" style="1" customWidth="1"/>
    <col min="14" max="14" width="0.5" style="1" customWidth="1"/>
    <col min="15" max="16384" width="11.625" style="1"/>
  </cols>
  <sheetData>
    <row r="1" spans="1:13" ht="15" customHeight="1">
      <c r="B1" s="11" t="s">
        <v>204</v>
      </c>
      <c r="M1" s="176"/>
    </row>
    <row r="2" spans="1:13" ht="15" customHeight="1">
      <c r="C2" s="11"/>
      <c r="M2" s="12"/>
    </row>
    <row r="3" spans="1:13" ht="13.5" customHeight="1">
      <c r="A3" s="104"/>
      <c r="B3" s="104"/>
      <c r="C3" s="104"/>
      <c r="D3" s="104"/>
      <c r="E3" s="195"/>
      <c r="F3" s="195"/>
      <c r="G3" s="195"/>
      <c r="H3" s="195"/>
      <c r="I3" s="195"/>
      <c r="J3" s="195"/>
      <c r="K3" s="180"/>
      <c r="L3" s="105" t="s">
        <v>71</v>
      </c>
      <c r="M3" s="104"/>
    </row>
    <row r="4" spans="1:13" ht="16.5" customHeight="1">
      <c r="A4" s="104"/>
      <c r="B4" s="106"/>
      <c r="C4" s="107" t="s">
        <v>0</v>
      </c>
      <c r="D4" s="108" t="s">
        <v>10</v>
      </c>
      <c r="E4" s="109" t="s">
        <v>143</v>
      </c>
      <c r="F4" s="110" t="s">
        <v>144</v>
      </c>
      <c r="G4" s="110" t="s">
        <v>145</v>
      </c>
      <c r="H4" s="110" t="s">
        <v>146</v>
      </c>
      <c r="I4" s="110" t="s">
        <v>147</v>
      </c>
      <c r="J4" s="111" t="s">
        <v>148</v>
      </c>
      <c r="K4" s="111" t="s">
        <v>153</v>
      </c>
      <c r="L4" s="112" t="s">
        <v>1</v>
      </c>
      <c r="M4" s="113" t="s">
        <v>2</v>
      </c>
    </row>
    <row r="5" spans="1:13" ht="16.5" customHeight="1">
      <c r="A5" s="104">
        <v>1</v>
      </c>
      <c r="B5" s="114" t="s">
        <v>11</v>
      </c>
      <c r="C5" s="115"/>
      <c r="D5" s="116"/>
      <c r="E5" s="117"/>
      <c r="F5" s="117"/>
      <c r="G5" s="118"/>
      <c r="H5" s="118"/>
      <c r="I5" s="118"/>
      <c r="J5" s="118"/>
      <c r="K5" s="118"/>
      <c r="L5" s="117"/>
      <c r="M5" s="119"/>
    </row>
    <row r="6" spans="1:13" ht="16.5" customHeight="1">
      <c r="A6" s="104">
        <v>2</v>
      </c>
      <c r="B6" s="120"/>
      <c r="C6" s="121" t="s">
        <v>70</v>
      </c>
      <c r="D6" s="192"/>
      <c r="E6" s="122"/>
      <c r="F6" s="123"/>
      <c r="G6" s="123"/>
      <c r="H6" s="123"/>
      <c r="I6" s="123"/>
      <c r="J6" s="124"/>
      <c r="K6" s="124"/>
      <c r="L6" s="125"/>
      <c r="M6" s="126"/>
    </row>
    <row r="7" spans="1:13" ht="16.5" customHeight="1">
      <c r="A7" s="104">
        <v>3</v>
      </c>
      <c r="B7" s="120"/>
      <c r="C7" s="121" t="s">
        <v>132</v>
      </c>
      <c r="D7" s="127">
        <f>L7</f>
        <v>0</v>
      </c>
      <c r="E7" s="122"/>
      <c r="F7" s="123"/>
      <c r="G7" s="123"/>
      <c r="H7" s="123"/>
      <c r="I7" s="123"/>
      <c r="J7" s="124"/>
      <c r="K7" s="124"/>
      <c r="L7" s="125">
        <f>SUM(E7:K7)</f>
        <v>0</v>
      </c>
      <c r="M7" s="126"/>
    </row>
    <row r="8" spans="1:13" ht="16.5" customHeight="1">
      <c r="A8" s="104">
        <v>4</v>
      </c>
      <c r="B8" s="120"/>
      <c r="C8" s="121" t="s">
        <v>29</v>
      </c>
      <c r="D8" s="127">
        <f>L8</f>
        <v>0</v>
      </c>
      <c r="E8" s="122"/>
      <c r="F8" s="123"/>
      <c r="G8" s="123"/>
      <c r="H8" s="123"/>
      <c r="I8" s="128"/>
      <c r="J8" s="124"/>
      <c r="K8" s="124"/>
      <c r="L8" s="125">
        <f>SUM(E8:K8)</f>
        <v>0</v>
      </c>
      <c r="M8" s="126"/>
    </row>
    <row r="9" spans="1:13" ht="17.25" customHeight="1">
      <c r="A9" s="104">
        <v>5</v>
      </c>
      <c r="B9" s="120"/>
      <c r="C9" s="129" t="s">
        <v>210</v>
      </c>
      <c r="D9" s="130">
        <f>L9</f>
        <v>0</v>
      </c>
      <c r="E9" s="131"/>
      <c r="F9" s="132"/>
      <c r="G9" s="132"/>
      <c r="H9" s="132"/>
      <c r="I9" s="133"/>
      <c r="J9" s="134"/>
      <c r="K9" s="134"/>
      <c r="L9" s="135">
        <f>SUM(E9:K9)</f>
        <v>0</v>
      </c>
      <c r="M9" s="126"/>
    </row>
    <row r="10" spans="1:13" ht="16.5" customHeight="1" thickBot="1">
      <c r="A10" s="104">
        <v>6</v>
      </c>
      <c r="B10" s="136"/>
      <c r="C10" s="137" t="s">
        <v>3</v>
      </c>
      <c r="D10" s="138">
        <f>L10</f>
        <v>0</v>
      </c>
      <c r="E10" s="139">
        <f t="shared" ref="E10:L10" si="0">SUM(E6:E9)</f>
        <v>0</v>
      </c>
      <c r="F10" s="140">
        <f t="shared" si="0"/>
        <v>0</v>
      </c>
      <c r="G10" s="140">
        <f t="shared" si="0"/>
        <v>0</v>
      </c>
      <c r="H10" s="140">
        <f t="shared" si="0"/>
        <v>0</v>
      </c>
      <c r="I10" s="141">
        <f t="shared" si="0"/>
        <v>0</v>
      </c>
      <c r="J10" s="142">
        <f t="shared" si="0"/>
        <v>0</v>
      </c>
      <c r="K10" s="142">
        <f t="shared" si="0"/>
        <v>0</v>
      </c>
      <c r="L10" s="143">
        <f t="shared" si="0"/>
        <v>0</v>
      </c>
      <c r="M10" s="144"/>
    </row>
    <row r="11" spans="1:13" ht="16.5" customHeight="1">
      <c r="A11" s="104">
        <v>7</v>
      </c>
      <c r="B11" s="182"/>
      <c r="C11" s="183" t="s">
        <v>5</v>
      </c>
      <c r="D11" s="183"/>
      <c r="E11" s="184">
        <f>E10*1.1</f>
        <v>0</v>
      </c>
      <c r="F11" s="184">
        <f t="shared" ref="F11:K11" si="1">F10*1.1</f>
        <v>0</v>
      </c>
      <c r="G11" s="184">
        <f t="shared" si="1"/>
        <v>0</v>
      </c>
      <c r="H11" s="184">
        <f t="shared" si="1"/>
        <v>0</v>
      </c>
      <c r="I11" s="184">
        <f t="shared" si="1"/>
        <v>0</v>
      </c>
      <c r="J11" s="184">
        <f t="shared" si="1"/>
        <v>0</v>
      </c>
      <c r="K11" s="184">
        <f t="shared" si="1"/>
        <v>0</v>
      </c>
      <c r="L11" s="185">
        <f>L10*1.1</f>
        <v>0</v>
      </c>
      <c r="M11" s="186"/>
    </row>
    <row r="12" spans="1:13" ht="16.5" customHeight="1">
      <c r="A12" s="104">
        <v>8</v>
      </c>
      <c r="B12" s="114" t="s">
        <v>201</v>
      </c>
      <c r="C12" s="115"/>
      <c r="D12" s="115"/>
      <c r="E12" s="117"/>
      <c r="F12" s="117"/>
      <c r="G12" s="118"/>
      <c r="H12" s="118"/>
      <c r="I12" s="118"/>
      <c r="J12" s="118"/>
      <c r="K12" s="118"/>
      <c r="L12" s="118"/>
      <c r="M12" s="119"/>
    </row>
    <row r="13" spans="1:13" ht="16.5" customHeight="1">
      <c r="A13" s="104">
        <v>9</v>
      </c>
      <c r="B13" s="120"/>
      <c r="C13" s="121" t="s">
        <v>203</v>
      </c>
      <c r="D13" s="150">
        <f>L13</f>
        <v>0</v>
      </c>
      <c r="E13" s="122"/>
      <c r="F13" s="123"/>
      <c r="G13" s="123"/>
      <c r="H13" s="123"/>
      <c r="I13" s="123"/>
      <c r="J13" s="124"/>
      <c r="K13" s="124"/>
      <c r="L13" s="125">
        <f>SUM(E13:K13)</f>
        <v>0</v>
      </c>
      <c r="M13" s="126"/>
    </row>
    <row r="14" spans="1:13" ht="16.5" customHeight="1">
      <c r="A14" s="104">
        <v>10</v>
      </c>
      <c r="B14" s="120"/>
      <c r="C14" s="121" t="s">
        <v>211</v>
      </c>
      <c r="D14" s="150">
        <f>L14</f>
        <v>0</v>
      </c>
      <c r="E14" s="122"/>
      <c r="F14" s="123"/>
      <c r="G14" s="123"/>
      <c r="H14" s="123"/>
      <c r="I14" s="123"/>
      <c r="J14" s="124"/>
      <c r="K14" s="124"/>
      <c r="L14" s="151">
        <f>SUM(E14:K14)</f>
        <v>0</v>
      </c>
      <c r="M14" s="126"/>
    </row>
    <row r="15" spans="1:13" ht="16.5" customHeight="1">
      <c r="A15" s="104">
        <v>11</v>
      </c>
      <c r="B15" s="120"/>
      <c r="C15" s="121" t="s">
        <v>202</v>
      </c>
      <c r="D15" s="191">
        <f>L15</f>
        <v>0</v>
      </c>
      <c r="E15" s="122"/>
      <c r="F15" s="123"/>
      <c r="G15" s="123"/>
      <c r="H15" s="123"/>
      <c r="I15" s="123"/>
      <c r="J15" s="124"/>
      <c r="K15" s="124"/>
      <c r="L15" s="151">
        <f>SUM(E15:K15)</f>
        <v>0</v>
      </c>
      <c r="M15" s="126"/>
    </row>
    <row r="16" spans="1:13" ht="16.5" customHeight="1">
      <c r="A16" s="104">
        <v>12</v>
      </c>
      <c r="B16" s="120"/>
      <c r="C16" s="129" t="s">
        <v>17</v>
      </c>
      <c r="D16" s="190">
        <f>L16</f>
        <v>0</v>
      </c>
      <c r="E16" s="122"/>
      <c r="F16" s="123"/>
      <c r="G16" s="152"/>
      <c r="H16" s="152"/>
      <c r="I16" s="152"/>
      <c r="J16" s="153"/>
      <c r="K16" s="153"/>
      <c r="L16" s="135">
        <f>SUM(E16:K16)</f>
        <v>0</v>
      </c>
      <c r="M16" s="126"/>
    </row>
    <row r="17" spans="1:15" ht="16.5" customHeight="1" thickBot="1">
      <c r="A17" s="104">
        <v>13</v>
      </c>
      <c r="B17" s="136"/>
      <c r="C17" s="137" t="s">
        <v>3</v>
      </c>
      <c r="D17" s="138">
        <f>L17</f>
        <v>0</v>
      </c>
      <c r="E17" s="172">
        <f t="shared" ref="E17:K17" si="2">SUM(E13:E16)</f>
        <v>0</v>
      </c>
      <c r="F17" s="140">
        <f t="shared" si="2"/>
        <v>0</v>
      </c>
      <c r="G17" s="140">
        <f t="shared" si="2"/>
        <v>0</v>
      </c>
      <c r="H17" s="140">
        <f t="shared" si="2"/>
        <v>0</v>
      </c>
      <c r="I17" s="141">
        <f t="shared" si="2"/>
        <v>0</v>
      </c>
      <c r="J17" s="142">
        <f t="shared" si="2"/>
        <v>0</v>
      </c>
      <c r="K17" s="142">
        <f t="shared" si="2"/>
        <v>0</v>
      </c>
      <c r="L17" s="143">
        <f>SUM(L13:L16)</f>
        <v>0</v>
      </c>
      <c r="M17" s="144"/>
    </row>
    <row r="18" spans="1:15" ht="16.5" customHeight="1" thickBot="1">
      <c r="A18" s="104">
        <v>14</v>
      </c>
      <c r="B18" s="104"/>
      <c r="C18" s="145" t="s">
        <v>5</v>
      </c>
      <c r="D18" s="145"/>
      <c r="E18" s="181">
        <f>E17*1.1</f>
        <v>0</v>
      </c>
      <c r="F18" s="181">
        <f t="shared" ref="F18:K18" si="3">F17*1.1</f>
        <v>0</v>
      </c>
      <c r="G18" s="181">
        <f t="shared" si="3"/>
        <v>0</v>
      </c>
      <c r="H18" s="181">
        <f t="shared" si="3"/>
        <v>0</v>
      </c>
      <c r="I18" s="181">
        <f t="shared" si="3"/>
        <v>0</v>
      </c>
      <c r="J18" s="181">
        <f t="shared" si="3"/>
        <v>0</v>
      </c>
      <c r="K18" s="181">
        <f t="shared" si="3"/>
        <v>0</v>
      </c>
      <c r="L18" s="148">
        <f>L17*1.1</f>
        <v>0</v>
      </c>
      <c r="M18" s="149"/>
    </row>
    <row r="19" spans="1:15" ht="16.5" customHeight="1">
      <c r="A19" s="104">
        <v>15</v>
      </c>
      <c r="B19" s="154" t="s">
        <v>12</v>
      </c>
      <c r="C19" s="155"/>
      <c r="D19" s="155"/>
      <c r="E19" s="174"/>
      <c r="F19" s="156"/>
      <c r="G19" s="156"/>
      <c r="H19" s="156"/>
      <c r="I19" s="156"/>
      <c r="J19" s="156"/>
      <c r="K19" s="156"/>
      <c r="L19" s="156"/>
      <c r="M19" s="157"/>
      <c r="O19" s="12"/>
    </row>
    <row r="20" spans="1:15" ht="16.5" customHeight="1">
      <c r="A20" s="104">
        <v>16</v>
      </c>
      <c r="B20" s="158"/>
      <c r="C20" s="159" t="s">
        <v>18</v>
      </c>
      <c r="D20" s="160">
        <f>L20</f>
        <v>0</v>
      </c>
      <c r="E20" s="161"/>
      <c r="F20" s="162"/>
      <c r="G20" s="162"/>
      <c r="H20" s="162"/>
      <c r="I20" s="162"/>
      <c r="J20" s="162"/>
      <c r="K20" s="162"/>
      <c r="L20" s="151">
        <f>SUM(E20:K20)</f>
        <v>0</v>
      </c>
      <c r="M20" s="126"/>
      <c r="O20" s="63"/>
    </row>
    <row r="21" spans="1:15" ht="16.5" customHeight="1">
      <c r="A21" s="104">
        <v>17</v>
      </c>
      <c r="B21" s="120"/>
      <c r="C21" s="159" t="s">
        <v>7</v>
      </c>
      <c r="D21" s="160">
        <f>L21</f>
        <v>0</v>
      </c>
      <c r="E21" s="122"/>
      <c r="F21" s="162"/>
      <c r="G21" s="162"/>
      <c r="H21" s="162"/>
      <c r="I21" s="162"/>
      <c r="J21" s="162"/>
      <c r="K21" s="162"/>
      <c r="L21" s="151">
        <f>SUM(E21:K21)</f>
        <v>0</v>
      </c>
      <c r="M21" s="126"/>
      <c r="O21" s="63"/>
    </row>
    <row r="22" spans="1:15" ht="16.5" customHeight="1" thickBot="1">
      <c r="A22" s="104">
        <v>18</v>
      </c>
      <c r="B22" s="136"/>
      <c r="C22" s="163" t="s">
        <v>3</v>
      </c>
      <c r="D22" s="138">
        <f>L22</f>
        <v>0</v>
      </c>
      <c r="E22" s="172">
        <f t="shared" ref="E22:L22" si="4">SUM(E20:E21)</f>
        <v>0</v>
      </c>
      <c r="F22" s="173">
        <f t="shared" si="4"/>
        <v>0</v>
      </c>
      <c r="G22" s="173">
        <f t="shared" si="4"/>
        <v>0</v>
      </c>
      <c r="H22" s="173">
        <f t="shared" si="4"/>
        <v>0</v>
      </c>
      <c r="I22" s="175">
        <f t="shared" si="4"/>
        <v>0</v>
      </c>
      <c r="J22" s="169">
        <f t="shared" si="4"/>
        <v>0</v>
      </c>
      <c r="K22" s="169">
        <f t="shared" si="4"/>
        <v>0</v>
      </c>
      <c r="L22" s="143">
        <f t="shared" si="4"/>
        <v>0</v>
      </c>
      <c r="M22" s="144"/>
    </row>
    <row r="23" spans="1:15" ht="16.5" customHeight="1" thickBot="1">
      <c r="A23" s="104">
        <v>19</v>
      </c>
      <c r="B23" s="104"/>
      <c r="C23" s="164" t="s">
        <v>5</v>
      </c>
      <c r="D23" s="145"/>
      <c r="E23" s="181">
        <f>E22*1.1</f>
        <v>0</v>
      </c>
      <c r="F23" s="181">
        <f t="shared" ref="F23" si="5">F22*1.1</f>
        <v>0</v>
      </c>
      <c r="G23" s="181">
        <f t="shared" ref="G23" si="6">G22*1.1</f>
        <v>0</v>
      </c>
      <c r="H23" s="181">
        <f t="shared" ref="H23" si="7">H22*1.1</f>
        <v>0</v>
      </c>
      <c r="I23" s="181">
        <f t="shared" ref="I23" si="8">I22*1.1</f>
        <v>0</v>
      </c>
      <c r="J23" s="181">
        <f t="shared" ref="J23" si="9">J22*1.1</f>
        <v>0</v>
      </c>
      <c r="K23" s="181">
        <f t="shared" ref="K23" si="10">K22*1.1</f>
        <v>0</v>
      </c>
      <c r="L23" s="148">
        <f>L22*1.1</f>
        <v>0</v>
      </c>
      <c r="M23" s="149"/>
    </row>
    <row r="24" spans="1:15" ht="16.5" customHeight="1">
      <c r="A24" s="104">
        <v>20</v>
      </c>
      <c r="B24" s="154" t="s">
        <v>19</v>
      </c>
      <c r="C24" s="155"/>
      <c r="D24" s="155"/>
      <c r="E24" s="174"/>
      <c r="F24" s="174"/>
      <c r="G24" s="174"/>
      <c r="H24" s="174"/>
      <c r="I24" s="174"/>
      <c r="J24" s="174"/>
      <c r="K24" s="174"/>
      <c r="L24" s="156"/>
      <c r="M24" s="157"/>
    </row>
    <row r="25" spans="1:15" ht="16.5" customHeight="1">
      <c r="A25" s="104">
        <v>21</v>
      </c>
      <c r="B25" s="158"/>
      <c r="C25" s="159" t="s">
        <v>73</v>
      </c>
      <c r="D25" s="196">
        <f>L25</f>
        <v>0</v>
      </c>
      <c r="E25" s="165"/>
      <c r="F25" s="132"/>
      <c r="G25" s="123"/>
      <c r="H25" s="123"/>
      <c r="I25" s="123"/>
      <c r="J25" s="123"/>
      <c r="K25" s="123"/>
      <c r="L25" s="151">
        <f>SUM(E25:K25)</f>
        <v>0</v>
      </c>
      <c r="M25" s="126"/>
    </row>
    <row r="26" spans="1:15" ht="16.5" customHeight="1">
      <c r="A26" s="104">
        <v>22</v>
      </c>
      <c r="B26" s="158"/>
      <c r="C26" s="159" t="s">
        <v>133</v>
      </c>
      <c r="D26" s="151">
        <f>L26</f>
        <v>0</v>
      </c>
      <c r="E26" s="122"/>
      <c r="F26" s="123"/>
      <c r="G26" s="123"/>
      <c r="H26" s="123"/>
      <c r="I26" s="123"/>
      <c r="J26" s="124"/>
      <c r="K26" s="124"/>
      <c r="L26" s="151">
        <f>SUM(E26:K26)</f>
        <v>0</v>
      </c>
      <c r="M26" s="126"/>
    </row>
    <row r="27" spans="1:15" ht="16.5" customHeight="1">
      <c r="A27" s="104">
        <v>23</v>
      </c>
      <c r="B27" s="158"/>
      <c r="C27" s="159" t="s">
        <v>9</v>
      </c>
      <c r="D27" s="151">
        <f>L27</f>
        <v>0</v>
      </c>
      <c r="E27" s="122"/>
      <c r="F27" s="123"/>
      <c r="G27" s="123"/>
      <c r="H27" s="123"/>
      <c r="I27" s="123"/>
      <c r="J27" s="124"/>
      <c r="K27" s="124"/>
      <c r="L27" s="135">
        <f>SUM(E27:K27)</f>
        <v>0</v>
      </c>
      <c r="M27" s="126" t="s">
        <v>140</v>
      </c>
    </row>
    <row r="28" spans="1:15" ht="16.5" customHeight="1" thickBot="1">
      <c r="A28" s="104">
        <v>24</v>
      </c>
      <c r="B28" s="136"/>
      <c r="C28" s="163" t="s">
        <v>3</v>
      </c>
      <c r="D28" s="138">
        <f>L28</f>
        <v>0</v>
      </c>
      <c r="E28" s="172">
        <f t="shared" ref="E28:L28" si="11">SUM(E25:E27)</f>
        <v>0</v>
      </c>
      <c r="F28" s="173">
        <f t="shared" si="11"/>
        <v>0</v>
      </c>
      <c r="G28" s="173">
        <f t="shared" si="11"/>
        <v>0</v>
      </c>
      <c r="H28" s="173">
        <f t="shared" si="11"/>
        <v>0</v>
      </c>
      <c r="I28" s="175">
        <f t="shared" si="11"/>
        <v>0</v>
      </c>
      <c r="J28" s="169">
        <f t="shared" si="11"/>
        <v>0</v>
      </c>
      <c r="K28" s="169">
        <f t="shared" si="11"/>
        <v>0</v>
      </c>
      <c r="L28" s="143">
        <f t="shared" si="11"/>
        <v>0</v>
      </c>
      <c r="M28" s="144"/>
    </row>
    <row r="29" spans="1:15" ht="16.5" customHeight="1" thickBot="1">
      <c r="A29" s="104">
        <v>25</v>
      </c>
      <c r="B29" s="104"/>
      <c r="C29" s="164" t="s">
        <v>5</v>
      </c>
      <c r="D29" s="145"/>
      <c r="E29" s="181">
        <f>E28*1.1</f>
        <v>0</v>
      </c>
      <c r="F29" s="181">
        <f t="shared" ref="F29" si="12">F28*1.1</f>
        <v>0</v>
      </c>
      <c r="G29" s="181">
        <f t="shared" ref="G29" si="13">G28*1.1</f>
        <v>0</v>
      </c>
      <c r="H29" s="181">
        <f t="shared" ref="H29" si="14">H28*1.1</f>
        <v>0</v>
      </c>
      <c r="I29" s="181">
        <f t="shared" ref="I29" si="15">I28*1.1</f>
        <v>0</v>
      </c>
      <c r="J29" s="181">
        <f t="shared" ref="J29" si="16">J28*1.1</f>
        <v>0</v>
      </c>
      <c r="K29" s="181">
        <f t="shared" ref="K29" si="17">K28*1.1</f>
        <v>0</v>
      </c>
      <c r="L29" s="148">
        <f>L28*1.1</f>
        <v>0</v>
      </c>
      <c r="M29" s="149"/>
    </row>
    <row r="30" spans="1:15" ht="16.5" customHeight="1">
      <c r="A30" s="104">
        <v>26</v>
      </c>
      <c r="B30" s="154" t="s">
        <v>20</v>
      </c>
      <c r="C30" s="155"/>
      <c r="D30" s="155"/>
      <c r="E30" s="174"/>
      <c r="F30" s="174"/>
      <c r="G30" s="174"/>
      <c r="H30" s="174"/>
      <c r="I30" s="174"/>
      <c r="J30" s="174"/>
      <c r="K30" s="174"/>
      <c r="L30" s="156"/>
      <c r="M30" s="157"/>
    </row>
    <row r="31" spans="1:15" ht="16.5" customHeight="1">
      <c r="A31" s="104">
        <v>27</v>
      </c>
      <c r="B31" s="120"/>
      <c r="C31" s="159" t="s">
        <v>21</v>
      </c>
      <c r="D31" s="166">
        <f>L31</f>
        <v>0</v>
      </c>
      <c r="E31" s="165"/>
      <c r="F31" s="167"/>
      <c r="G31" s="123"/>
      <c r="H31" s="123"/>
      <c r="I31" s="123"/>
      <c r="J31" s="123"/>
      <c r="K31" s="123"/>
      <c r="L31" s="151">
        <f>SUM(E31:K31)</f>
        <v>0</v>
      </c>
      <c r="M31" s="126"/>
    </row>
    <row r="32" spans="1:15" ht="16.5" customHeight="1">
      <c r="A32" s="104">
        <v>28</v>
      </c>
      <c r="B32" s="120"/>
      <c r="C32" s="159" t="s">
        <v>123</v>
      </c>
      <c r="D32" s="166">
        <f>L32</f>
        <v>0</v>
      </c>
      <c r="E32" s="165"/>
      <c r="F32" s="167"/>
      <c r="G32" s="123"/>
      <c r="H32" s="123"/>
      <c r="I32" s="123"/>
      <c r="J32" s="123"/>
      <c r="K32" s="123"/>
      <c r="L32" s="151">
        <f>SUM(E32:K32)</f>
        <v>0</v>
      </c>
      <c r="M32" s="126"/>
    </row>
    <row r="33" spans="1:13" ht="16.5" customHeight="1">
      <c r="A33" s="104">
        <v>29</v>
      </c>
      <c r="B33" s="120"/>
      <c r="C33" s="159" t="s">
        <v>8</v>
      </c>
      <c r="D33" s="150">
        <f>L33</f>
        <v>0</v>
      </c>
      <c r="E33" s="165"/>
      <c r="F33" s="167"/>
      <c r="G33" s="123"/>
      <c r="H33" s="123"/>
      <c r="I33" s="123"/>
      <c r="J33" s="123"/>
      <c r="K33" s="123"/>
      <c r="L33" s="151">
        <f>SUM(E33:K33)</f>
        <v>0</v>
      </c>
      <c r="M33" s="126"/>
    </row>
    <row r="34" spans="1:13" ht="16.5" customHeight="1" thickBot="1">
      <c r="A34" s="104">
        <v>30</v>
      </c>
      <c r="B34" s="136"/>
      <c r="C34" s="163" t="s">
        <v>3</v>
      </c>
      <c r="D34" s="138">
        <f>L34</f>
        <v>0</v>
      </c>
      <c r="E34" s="172">
        <f t="shared" ref="E34:K34" si="18">SUM(E31:E33)</f>
        <v>0</v>
      </c>
      <c r="F34" s="173">
        <f t="shared" si="18"/>
        <v>0</v>
      </c>
      <c r="G34" s="173">
        <f t="shared" si="18"/>
        <v>0</v>
      </c>
      <c r="H34" s="173">
        <f t="shared" si="18"/>
        <v>0</v>
      </c>
      <c r="I34" s="175">
        <f t="shared" si="18"/>
        <v>0</v>
      </c>
      <c r="J34" s="169">
        <f t="shared" si="18"/>
        <v>0</v>
      </c>
      <c r="K34" s="169">
        <f t="shared" si="18"/>
        <v>0</v>
      </c>
      <c r="L34" s="143">
        <f>SUM(L31:L33)</f>
        <v>0</v>
      </c>
      <c r="M34" s="144"/>
    </row>
    <row r="35" spans="1:13" ht="16.5" customHeight="1" thickBot="1">
      <c r="A35" s="104">
        <v>31</v>
      </c>
      <c r="B35" s="104"/>
      <c r="C35" s="164" t="s">
        <v>5</v>
      </c>
      <c r="D35" s="145"/>
      <c r="E35" s="187">
        <f>E34*1.1</f>
        <v>0</v>
      </c>
      <c r="F35" s="187">
        <f t="shared" ref="F35" si="19">F34*1.1</f>
        <v>0</v>
      </c>
      <c r="G35" s="187">
        <f t="shared" ref="G35" si="20">G34*1.1</f>
        <v>0</v>
      </c>
      <c r="H35" s="187">
        <f t="shared" ref="H35" si="21">H34*1.1</f>
        <v>0</v>
      </c>
      <c r="I35" s="188">
        <f t="shared" ref="I35" si="22">I34*1.1</f>
        <v>0</v>
      </c>
      <c r="J35" s="187">
        <f t="shared" ref="J35" si="23">J34*1.1</f>
        <v>0</v>
      </c>
      <c r="K35" s="189">
        <f t="shared" ref="K35" si="24">K34*1.1</f>
        <v>0</v>
      </c>
      <c r="L35" s="148">
        <f>L34*1.1</f>
        <v>0</v>
      </c>
      <c r="M35" s="149"/>
    </row>
    <row r="36" spans="1:13" ht="16.5" customHeight="1">
      <c r="A36" s="104">
        <v>32</v>
      </c>
      <c r="B36" s="104"/>
      <c r="C36" s="164"/>
      <c r="D36" s="145"/>
      <c r="E36" s="146"/>
      <c r="F36" s="146"/>
      <c r="G36" s="146"/>
      <c r="H36" s="146"/>
      <c r="I36" s="146"/>
      <c r="J36" s="146"/>
      <c r="K36" s="146"/>
      <c r="L36" s="146"/>
      <c r="M36" s="149"/>
    </row>
    <row r="37" spans="1:13" ht="16.5" customHeight="1" thickBot="1">
      <c r="A37" s="104">
        <v>33</v>
      </c>
      <c r="B37" s="210" t="s">
        <v>4</v>
      </c>
      <c r="C37" s="211"/>
      <c r="D37" s="168"/>
      <c r="E37" s="139">
        <f t="shared" ref="E37:K37" si="25">SUM(E10,E17,E22,E28,E34)</f>
        <v>0</v>
      </c>
      <c r="F37" s="140">
        <f t="shared" si="25"/>
        <v>0</v>
      </c>
      <c r="G37" s="140">
        <f t="shared" si="25"/>
        <v>0</v>
      </c>
      <c r="H37" s="140">
        <f t="shared" si="25"/>
        <v>0</v>
      </c>
      <c r="I37" s="141">
        <f t="shared" si="25"/>
        <v>0</v>
      </c>
      <c r="J37" s="142">
        <f t="shared" si="25"/>
        <v>0</v>
      </c>
      <c r="K37" s="142">
        <f t="shared" si="25"/>
        <v>0</v>
      </c>
      <c r="L37" s="169">
        <f>SUM(L10,L17,L22,L28,L34)</f>
        <v>0</v>
      </c>
      <c r="M37" s="170"/>
    </row>
    <row r="38" spans="1:13" ht="16.5" customHeight="1" thickBot="1">
      <c r="A38" s="104">
        <v>34</v>
      </c>
      <c r="B38" s="104"/>
      <c r="C38" s="164" t="s">
        <v>6</v>
      </c>
      <c r="D38" s="145"/>
      <c r="E38" s="146">
        <f>E37*1.1</f>
        <v>0</v>
      </c>
      <c r="F38" s="146">
        <f t="shared" ref="F38" si="26">F37*1.1</f>
        <v>0</v>
      </c>
      <c r="G38" s="146">
        <f t="shared" ref="G38" si="27">G37*1.1</f>
        <v>0</v>
      </c>
      <c r="H38" s="146">
        <f t="shared" ref="H38" si="28">H37*1.1</f>
        <v>0</v>
      </c>
      <c r="I38" s="147">
        <f t="shared" ref="I38" si="29">I37*1.1</f>
        <v>0</v>
      </c>
      <c r="J38" s="146">
        <f t="shared" ref="J38" si="30">J37*1.1</f>
        <v>0</v>
      </c>
      <c r="K38" s="146">
        <f t="shared" ref="K38" si="31">K37*1.1</f>
        <v>0</v>
      </c>
      <c r="L38" s="148">
        <f>L37*1.1</f>
        <v>0</v>
      </c>
      <c r="M38" s="149"/>
    </row>
    <row r="39" spans="1:13" ht="16.5" customHeight="1">
      <c r="A39" s="104">
        <v>35</v>
      </c>
      <c r="B39" s="104"/>
      <c r="C39" s="104"/>
      <c r="D39" s="104"/>
      <c r="E39" s="171"/>
      <c r="F39" s="171"/>
      <c r="G39" s="171"/>
      <c r="H39" s="171"/>
      <c r="I39" s="171"/>
      <c r="J39" s="171"/>
      <c r="K39" s="171"/>
      <c r="L39" s="171"/>
      <c r="M39" s="104"/>
    </row>
    <row r="40" spans="1:13" ht="16.5" customHeight="1" thickBot="1">
      <c r="A40" s="104">
        <v>36</v>
      </c>
      <c r="I40" s="7"/>
      <c r="J40" s="212" t="s">
        <v>206</v>
      </c>
      <c r="K40" s="213"/>
      <c r="L40" s="202">
        <f>L37</f>
        <v>0</v>
      </c>
    </row>
    <row r="41" spans="1:13" ht="16.5" customHeight="1" thickBot="1">
      <c r="A41" s="104">
        <v>37</v>
      </c>
      <c r="J41" s="212" t="s">
        <v>205</v>
      </c>
      <c r="K41" s="213"/>
      <c r="L41" s="203"/>
    </row>
    <row r="42" spans="1:13" ht="16.5" customHeight="1">
      <c r="A42" s="104">
        <v>38</v>
      </c>
      <c r="J42" s="212" t="s">
        <v>207</v>
      </c>
      <c r="K42" s="213"/>
      <c r="L42" s="204">
        <f>L40*L41</f>
        <v>0</v>
      </c>
    </row>
    <row r="43" spans="1:13" ht="16.5" customHeight="1" thickBot="1">
      <c r="A43" s="104">
        <v>39</v>
      </c>
      <c r="J43" s="212" t="s">
        <v>208</v>
      </c>
      <c r="K43" s="213"/>
      <c r="L43" s="202">
        <f>L42*72</f>
        <v>0</v>
      </c>
    </row>
    <row r="44" spans="1:13" ht="16.5" customHeight="1" thickBot="1">
      <c r="A44" s="104">
        <v>40</v>
      </c>
      <c r="J44" s="208" t="s">
        <v>209</v>
      </c>
      <c r="K44" s="209"/>
      <c r="L44" s="205">
        <f>L43*1.1</f>
        <v>0</v>
      </c>
    </row>
  </sheetData>
  <mergeCells count="6">
    <mergeCell ref="J44:K44"/>
    <mergeCell ref="B37:C37"/>
    <mergeCell ref="J40:K40"/>
    <mergeCell ref="J41:K41"/>
    <mergeCell ref="J42:K42"/>
    <mergeCell ref="J43:K43"/>
  </mergeCells>
  <phoneticPr fontId="4"/>
  <pageMargins left="0.47244094488188981" right="0.47244094488188981" top="0.31" bottom="0.27559055118110237" header="0.11811023622047245" footer="7.874015748031496E-2"/>
  <pageSetup paperSize="9" scale="7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見積書（ｼｽﾃﾑ・ｻｰﾊﾞ）サンプル</vt:lpstr>
      <vt:lpstr>見積書 (収録機器)サンプル</vt:lpstr>
      <vt:lpstr>見積書（ｼｽﾃﾑ・ｻｰﾊﾞ）</vt:lpstr>
      <vt:lpstr>見積書 (収録機器)</vt:lpstr>
      <vt:lpstr>総費用年度別内訳表</vt:lpstr>
      <vt:lpstr>'見積書 (収録機器)'!Print_Area</vt:lpstr>
      <vt:lpstr>'見積書 (収録機器)サンプル'!Print_Area</vt:lpstr>
      <vt:lpstr>'見積書（ｼｽﾃﾑ・ｻｰﾊﾞ）'!Print_Area</vt:lpstr>
      <vt:lpstr>'見積書（ｼｽﾃﾑ・ｻｰﾊﾞ）サンプル'!Print_Area</vt:lpstr>
      <vt:lpstr>総費用年度別内訳表!Print_Area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三重県</cp:lastModifiedBy>
  <cp:lastPrinted>2016-11-28T23:46:03Z</cp:lastPrinted>
  <dcterms:created xsi:type="dcterms:W3CDTF">2005-02-18T11:50:06Z</dcterms:created>
  <dcterms:modified xsi:type="dcterms:W3CDTF">2016-12-01T08:59:26Z</dcterms:modified>
</cp:coreProperties>
</file>