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555" windowWidth="19170" windowHeight="3600" tabRatio="225" activeTab="0"/>
  </bookViews>
  <sheets>
    <sheet name="当年度" sheetId="1" r:id="rId1"/>
    <sheet name="前年度" sheetId="2" r:id="rId2"/>
    <sheet name="増減額" sheetId="3" r:id="rId3"/>
    <sheet name="増減率" sheetId="4" r:id="rId4"/>
  </sheets>
  <definedNames>
    <definedName name="\p">#REF!</definedName>
    <definedName name="_xlnm.Print_Area" localSheetId="1">'前年度'!$C$2:$V$43</definedName>
    <definedName name="_xlnm.Print_Area" localSheetId="2">'増減額'!$C$2:$V$43</definedName>
    <definedName name="_xlnm.Print_Area" localSheetId="3">'増減率'!$C$2:$N$37</definedName>
    <definedName name="_xlnm.Print_Area" localSheetId="0">'当年度'!$C$2:$V$43</definedName>
    <definedName name="_xlnm.Print_Titles" localSheetId="1">'前年度'!$B:$B</definedName>
    <definedName name="_xlnm.Print_Titles" localSheetId="2">'増減額'!$B:$B</definedName>
    <definedName name="_xlnm.Print_Titles" localSheetId="3">'増減率'!$B:$B</definedName>
    <definedName name="_xlnm.Print_Titles" localSheetId="0">'当年度'!$B:$B</definedName>
  </definedNames>
  <calcPr fullCalcOnLoad="1"/>
</workbook>
</file>

<file path=xl/sharedStrings.xml><?xml version="1.0" encoding="utf-8"?>
<sst xmlns="http://schemas.openxmlformats.org/spreadsheetml/2006/main" count="314" uniqueCount="91">
  <si>
    <t>(単位:％)</t>
  </si>
  <si>
    <t>物件購入に係るもの</t>
  </si>
  <si>
    <t>債務補償または損失補償に係るもの</t>
  </si>
  <si>
    <t>そ の 他</t>
  </si>
  <si>
    <t>合    計</t>
  </si>
  <si>
    <t>地方債残高＋</t>
  </si>
  <si>
    <t>債務負担</t>
  </si>
  <si>
    <t>翌年度以降</t>
  </si>
  <si>
    <t>今 年 度</t>
  </si>
  <si>
    <t>標準財政規模</t>
  </si>
  <si>
    <t>行為限度額</t>
  </si>
  <si>
    <t>支出予定額</t>
  </si>
  <si>
    <t>支 出 額</t>
  </si>
  <si>
    <t>地方債残高</t>
  </si>
  <si>
    <t>津    市</t>
  </si>
  <si>
    <t>四日市市</t>
  </si>
  <si>
    <t>伊 勢 市</t>
  </si>
  <si>
    <t>松 阪 市</t>
  </si>
  <si>
    <t>桑 名 市</t>
  </si>
  <si>
    <t>鈴 鹿 市</t>
  </si>
  <si>
    <t>名 張 市</t>
  </si>
  <si>
    <t>尾 鷲 市</t>
  </si>
  <si>
    <t>亀 山 市</t>
  </si>
  <si>
    <t>鳥 羽 市</t>
  </si>
  <si>
    <t>熊 野 市</t>
  </si>
  <si>
    <t>木曽岬町</t>
  </si>
  <si>
    <t>東 員 町</t>
  </si>
  <si>
    <t>菰 野 町</t>
  </si>
  <si>
    <t>朝 日 町</t>
  </si>
  <si>
    <t>川 越 町</t>
  </si>
  <si>
    <t>多 気 町</t>
  </si>
  <si>
    <t>明 和 町</t>
  </si>
  <si>
    <t>大 台 町</t>
  </si>
  <si>
    <t>玉 城 町</t>
  </si>
  <si>
    <t>度 会 町</t>
  </si>
  <si>
    <t>御 浜 町</t>
  </si>
  <si>
    <t>紀 宝 町</t>
  </si>
  <si>
    <t>&lt;市  計&gt;</t>
  </si>
  <si>
    <t>&lt;町村計&gt;</t>
  </si>
  <si>
    <t>&lt;県　計&gt;</t>
  </si>
  <si>
    <t>＊加重平均</t>
  </si>
  <si>
    <t>＊単純平均</t>
  </si>
  <si>
    <t>&lt;参　考&gt;</t>
  </si>
  <si>
    <t>対標準財政規模比率</t>
  </si>
  <si>
    <t>(単位:％)</t>
  </si>
  <si>
    <t>＊加重平均</t>
  </si>
  <si>
    <t>＊単純平均</t>
  </si>
  <si>
    <t>(単位:％)</t>
  </si>
  <si>
    <t>いなべ市</t>
  </si>
  <si>
    <t>志 摩 市</t>
  </si>
  <si>
    <t>伊 賀 市</t>
  </si>
  <si>
    <t>大 紀 町</t>
  </si>
  <si>
    <t>南伊勢町</t>
  </si>
  <si>
    <t>紀 北 町</t>
  </si>
  <si>
    <t xml:space="preserve"> </t>
  </si>
  <si>
    <t>臨時財政対策債</t>
  </si>
  <si>
    <t>発行可能額</t>
  </si>
  <si>
    <t>債務比率</t>
  </si>
  <si>
    <t>負担額対標準</t>
  </si>
  <si>
    <t>翌年度以降</t>
  </si>
  <si>
    <t>財政規模比率</t>
  </si>
  <si>
    <t>限度額対標準</t>
  </si>
  <si>
    <t>債務負担行為</t>
  </si>
  <si>
    <t>翌年度以降負担額</t>
  </si>
  <si>
    <t>&lt;町　計&gt;</t>
  </si>
  <si>
    <t>(単位:千円､％)</t>
  </si>
  <si>
    <t>債務負担行為の状況（当年度）</t>
  </si>
  <si>
    <t>債務負担行為の状況（増減額）</t>
  </si>
  <si>
    <t>債務負担行為の状況（増減率）</t>
  </si>
  <si>
    <t>債務負担行為の状況（当年度）</t>
  </si>
  <si>
    <t xml:space="preserve"> </t>
  </si>
  <si>
    <t>(単位:千円､％)</t>
  </si>
  <si>
    <t>債務負担行為</t>
  </si>
  <si>
    <t>臨時財政対策債</t>
  </si>
  <si>
    <t>負担額対標準</t>
  </si>
  <si>
    <t>限度額対標準</t>
  </si>
  <si>
    <t>翌年度以降負担額</t>
  </si>
  <si>
    <t>債務比率</t>
  </si>
  <si>
    <t>発行可能額</t>
  </si>
  <si>
    <t>財政規模比率</t>
  </si>
  <si>
    <t>対標準財政規模比率</t>
  </si>
  <si>
    <t>いなべ市</t>
  </si>
  <si>
    <t>志 摩 市</t>
  </si>
  <si>
    <t>伊 賀 市</t>
  </si>
  <si>
    <t>大 紀 町</t>
  </si>
  <si>
    <t>南伊勢町</t>
  </si>
  <si>
    <t>紀 北 町</t>
  </si>
  <si>
    <t>&lt;町　計&gt;</t>
  </si>
  <si>
    <t>＊加重平均</t>
  </si>
  <si>
    <t>&lt;参　考&gt;</t>
  </si>
  <si>
    <t>＊単純平均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</si>
</sst>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0_);[Red]\(0\)"/>
    <numFmt numFmtId="178" formatCode="0.0_);[Red]\(0.0\)"/>
    <numFmt numFmtId="179" formatCode="#,##0;&quot;▲ &quot;#,##0"/>
    <numFmt numFmtId="180" formatCode="#,##0.0;&quot;▲ &quot;#,##0.0"/>
    <numFmt numFmtId="181" formatCode="0.0;&quot;▲ &quot;0.0"/>
    <numFmt numFmtId="182" formatCode="0.00_);[Red]\(0.00\)"/>
    <numFmt numFmtId="183" formatCode="#,##0.00;&quot;▲ &quot;#,##0.00"/>
    <numFmt numFmtId="184" formatCode="#,##0;&quot;▲&quot;#,##0"/>
    <numFmt numFmtId="185" formatCode="#,##0.0\ ;&quot;▲&quot;#,##0.0\ "/>
  </numFmts>
  <fonts count="45">
    <font>
      <sz val="14"/>
      <name val="ＭＳ 明朝"/>
      <family val="1"/>
    </font>
    <font>
      <sz val="11"/>
      <name val="ＭＳ Ｐゴシック"/>
      <family val="3"/>
    </font>
    <font>
      <sz val="7"/>
      <name val="ＭＳ Ｐ明朝"/>
      <family val="1"/>
    </font>
    <font>
      <sz val="10"/>
      <name val="ＭＳ 明朝"/>
      <family val="1"/>
    </font>
    <font>
      <sz val="14"/>
      <color indexed="8"/>
      <name val="ＭＳ 明朝"/>
      <family val="1"/>
    </font>
    <font>
      <sz val="12"/>
      <name val="ＭＳ 明朝"/>
      <family val="1"/>
    </font>
    <font>
      <sz val="8"/>
      <name val="ＭＳ 明朝"/>
      <family val="1"/>
    </font>
    <font>
      <u val="single"/>
      <sz val="7.7"/>
      <color indexed="12"/>
      <name val="ＭＳ 明朝"/>
      <family val="1"/>
    </font>
    <font>
      <u val="single"/>
      <sz val="7.7"/>
      <color indexed="36"/>
      <name val="ＭＳ 明朝"/>
      <family val="1"/>
    </font>
    <font>
      <sz val="9"/>
      <name val="ＭＳ 明朝"/>
      <family val="1"/>
    </font>
    <font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3" fillId="31" borderId="4" applyNumberFormat="0" applyAlignment="0" applyProtection="0"/>
    <xf numFmtId="0" fontId="8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86">
    <xf numFmtId="37" fontId="0" fillId="0" borderId="0" xfId="0" applyAlignment="1">
      <alignment/>
    </xf>
    <xf numFmtId="37" fontId="0" fillId="0" borderId="10" xfId="0" applyBorder="1" applyAlignment="1">
      <alignment/>
    </xf>
    <xf numFmtId="37" fontId="0" fillId="0" borderId="11" xfId="0" applyBorder="1" applyAlignment="1">
      <alignment/>
    </xf>
    <xf numFmtId="37" fontId="0" fillId="0" borderId="0" xfId="0" applyBorder="1" applyAlignment="1">
      <alignment/>
    </xf>
    <xf numFmtId="37" fontId="0" fillId="0" borderId="0" xfId="0" applyAlignment="1" applyProtection="1">
      <alignment horizontal="left"/>
      <protection/>
    </xf>
    <xf numFmtId="37" fontId="0" fillId="0" borderId="11" xfId="0" applyBorder="1" applyAlignment="1" applyProtection="1">
      <alignment horizontal="right"/>
      <protection/>
    </xf>
    <xf numFmtId="37" fontId="0" fillId="0" borderId="12" xfId="0" applyBorder="1" applyAlignment="1" applyProtection="1">
      <alignment horizontal="center"/>
      <protection/>
    </xf>
    <xf numFmtId="37" fontId="0" fillId="0" borderId="0" xfId="0" applyAlignment="1">
      <alignment shrinkToFit="1"/>
    </xf>
    <xf numFmtId="37" fontId="0" fillId="0" borderId="11" xfId="0" applyBorder="1" applyAlignment="1">
      <alignment shrinkToFit="1"/>
    </xf>
    <xf numFmtId="37" fontId="0" fillId="0" borderId="13" xfId="0" applyBorder="1" applyAlignment="1">
      <alignment shrinkToFit="1"/>
    </xf>
    <xf numFmtId="37" fontId="0" fillId="0" borderId="14" xfId="0" applyBorder="1" applyAlignment="1">
      <alignment shrinkToFit="1"/>
    </xf>
    <xf numFmtId="37" fontId="0" fillId="0" borderId="15" xfId="0" applyBorder="1" applyAlignment="1">
      <alignment shrinkToFit="1"/>
    </xf>
    <xf numFmtId="37" fontId="0" fillId="0" borderId="16" xfId="0" applyBorder="1" applyAlignment="1" applyProtection="1">
      <alignment horizontal="center" shrinkToFit="1"/>
      <protection/>
    </xf>
    <xf numFmtId="37" fontId="0" fillId="0" borderId="17" xfId="0" applyBorder="1" applyAlignment="1" applyProtection="1">
      <alignment horizontal="center" shrinkToFit="1"/>
      <protection/>
    </xf>
    <xf numFmtId="37" fontId="0" fillId="0" borderId="18" xfId="0" applyBorder="1" applyAlignment="1" applyProtection="1">
      <alignment horizontal="center" shrinkToFit="1"/>
      <protection/>
    </xf>
    <xf numFmtId="37" fontId="0" fillId="0" borderId="19" xfId="0" applyBorder="1" applyAlignment="1" applyProtection="1">
      <alignment horizontal="center" shrinkToFit="1"/>
      <protection/>
    </xf>
    <xf numFmtId="37" fontId="0" fillId="0" borderId="12" xfId="0" applyBorder="1" applyAlignment="1" applyProtection="1">
      <alignment horizontal="center" shrinkToFit="1"/>
      <protection/>
    </xf>
    <xf numFmtId="37" fontId="0" fillId="0" borderId="0" xfId="0" applyBorder="1" applyAlignment="1">
      <alignment shrinkToFit="1"/>
    </xf>
    <xf numFmtId="37" fontId="0" fillId="0" borderId="10" xfId="0" applyBorder="1" applyAlignment="1">
      <alignment shrinkToFit="1"/>
    </xf>
    <xf numFmtId="37" fontId="0" fillId="0" borderId="15" xfId="0" applyBorder="1" applyAlignment="1" applyProtection="1">
      <alignment horizontal="center" shrinkToFit="1"/>
      <protection/>
    </xf>
    <xf numFmtId="0" fontId="0" fillId="0" borderId="0" xfId="0" applyNumberFormat="1" applyAlignment="1">
      <alignment shrinkToFit="1"/>
    </xf>
    <xf numFmtId="0" fontId="0" fillId="0" borderId="0" xfId="0" applyNumberFormat="1" applyAlignment="1">
      <alignment/>
    </xf>
    <xf numFmtId="0" fontId="0" fillId="0" borderId="0" xfId="0" applyNumberFormat="1" applyBorder="1" applyAlignment="1">
      <alignment/>
    </xf>
    <xf numFmtId="0" fontId="0" fillId="0" borderId="11" xfId="0" applyNumberFormat="1" applyBorder="1" applyAlignment="1">
      <alignment shrinkToFit="1"/>
    </xf>
    <xf numFmtId="0" fontId="0" fillId="0" borderId="11" xfId="0" applyNumberFormat="1" applyBorder="1" applyAlignment="1">
      <alignment/>
    </xf>
    <xf numFmtId="0" fontId="0" fillId="0" borderId="11" xfId="0" applyNumberFormat="1" applyBorder="1" applyAlignment="1" applyProtection="1">
      <alignment horizontal="right"/>
      <protection/>
    </xf>
    <xf numFmtId="0" fontId="0" fillId="0" borderId="0" xfId="0" applyNumberFormat="1" applyBorder="1" applyAlignment="1" applyProtection="1">
      <alignment horizontal="right"/>
      <protection/>
    </xf>
    <xf numFmtId="0" fontId="0" fillId="0" borderId="13" xfId="0" applyNumberFormat="1" applyBorder="1" applyAlignment="1">
      <alignment shrinkToFit="1"/>
    </xf>
    <xf numFmtId="0" fontId="0" fillId="0" borderId="20" xfId="0" applyNumberFormat="1" applyBorder="1" applyAlignment="1">
      <alignment/>
    </xf>
    <xf numFmtId="0" fontId="0" fillId="0" borderId="21" xfId="0" applyNumberFormat="1" applyBorder="1" applyAlignment="1">
      <alignment/>
    </xf>
    <xf numFmtId="0" fontId="3" fillId="0" borderId="13" xfId="0" applyNumberFormat="1" applyFont="1" applyBorder="1" applyAlignment="1" applyProtection="1">
      <alignment horizontal="center"/>
      <protection/>
    </xf>
    <xf numFmtId="0" fontId="0" fillId="0" borderId="13" xfId="0" applyNumberFormat="1" applyBorder="1" applyAlignment="1">
      <alignment/>
    </xf>
    <xf numFmtId="0" fontId="0" fillId="0" borderId="14" xfId="0" applyNumberFormat="1" applyBorder="1" applyAlignment="1">
      <alignment shrinkToFit="1"/>
    </xf>
    <xf numFmtId="0" fontId="0" fillId="0" borderId="14" xfId="0" applyNumberFormat="1" applyBorder="1" applyAlignment="1" applyProtection="1">
      <alignment horizontal="center"/>
      <protection/>
    </xf>
    <xf numFmtId="0" fontId="0" fillId="0" borderId="0" xfId="0" applyNumberFormat="1" applyBorder="1" applyAlignment="1" applyProtection="1">
      <alignment horizontal="center"/>
      <protection/>
    </xf>
    <xf numFmtId="0" fontId="5" fillId="0" borderId="14" xfId="0" applyNumberFormat="1" applyFont="1" applyBorder="1" applyAlignment="1" applyProtection="1">
      <alignment horizontal="center"/>
      <protection/>
    </xf>
    <xf numFmtId="0" fontId="0" fillId="0" borderId="15" xfId="0" applyNumberFormat="1" applyBorder="1" applyAlignment="1">
      <alignment shrinkToFit="1"/>
    </xf>
    <xf numFmtId="0" fontId="0" fillId="0" borderId="15" xfId="0" applyNumberFormat="1" applyBorder="1" applyAlignment="1" applyProtection="1">
      <alignment horizontal="center" vertical="top"/>
      <protection/>
    </xf>
    <xf numFmtId="0" fontId="0" fillId="0" borderId="15" xfId="0" applyNumberFormat="1" applyBorder="1" applyAlignment="1">
      <alignment/>
    </xf>
    <xf numFmtId="0" fontId="3" fillId="0" borderId="14" xfId="0" applyNumberFormat="1" applyFont="1" applyBorder="1" applyAlignment="1" applyProtection="1">
      <alignment horizontal="center"/>
      <protection/>
    </xf>
    <xf numFmtId="0" fontId="0" fillId="0" borderId="15" xfId="0" applyNumberFormat="1" applyBorder="1" applyAlignment="1" applyProtection="1">
      <alignment horizontal="left"/>
      <protection/>
    </xf>
    <xf numFmtId="0" fontId="0" fillId="0" borderId="14" xfId="0" applyNumberFormat="1" applyFont="1" applyBorder="1" applyAlignment="1" applyProtection="1">
      <alignment horizontal="center"/>
      <protection/>
    </xf>
    <xf numFmtId="0" fontId="5" fillId="0" borderId="15" xfId="0" applyNumberFormat="1" applyFont="1" applyBorder="1" applyAlignment="1">
      <alignment horizontal="center" vertical="top"/>
    </xf>
    <xf numFmtId="0" fontId="3" fillId="0" borderId="15" xfId="0" applyNumberFormat="1" applyFont="1" applyBorder="1" applyAlignment="1" applyProtection="1">
      <alignment horizontal="center" vertical="top"/>
      <protection/>
    </xf>
    <xf numFmtId="0" fontId="6" fillId="0" borderId="14" xfId="0" applyNumberFormat="1" applyFont="1" applyBorder="1" applyAlignment="1" applyProtection="1">
      <alignment horizontal="center" vertical="top"/>
      <protection/>
    </xf>
    <xf numFmtId="0" fontId="3" fillId="0" borderId="14" xfId="0" applyNumberFormat="1" applyFont="1" applyBorder="1" applyAlignment="1" applyProtection="1">
      <alignment horizontal="center" vertical="center"/>
      <protection/>
    </xf>
    <xf numFmtId="0" fontId="9" fillId="0" borderId="13" xfId="0" applyNumberFormat="1" applyFont="1" applyBorder="1" applyAlignment="1" applyProtection="1">
      <alignment horizontal="center"/>
      <protection/>
    </xf>
    <xf numFmtId="0" fontId="9" fillId="0" borderId="14" xfId="0" applyNumberFormat="1" applyFont="1" applyBorder="1" applyAlignment="1" applyProtection="1">
      <alignment horizontal="center" vertical="center"/>
      <protection/>
    </xf>
    <xf numFmtId="0" fontId="0" fillId="0" borderId="22" xfId="0" applyNumberFormat="1" applyBorder="1" applyAlignment="1" applyProtection="1">
      <alignment horizontal="centerContinuous" vertical="center"/>
      <protection/>
    </xf>
    <xf numFmtId="0" fontId="0" fillId="0" borderId="23" xfId="0" applyNumberFormat="1" applyBorder="1" applyAlignment="1">
      <alignment horizontal="centerContinuous" vertical="center"/>
    </xf>
    <xf numFmtId="0" fontId="0" fillId="0" borderId="21" xfId="0" applyNumberFormat="1" applyBorder="1" applyAlignment="1">
      <alignment horizontal="centerContinuous" vertical="center"/>
    </xf>
    <xf numFmtId="37" fontId="0" fillId="0" borderId="10" xfId="0" applyBorder="1" applyAlignment="1" applyProtection="1">
      <alignment shrinkToFit="1"/>
      <protection/>
    </xf>
    <xf numFmtId="184" fontId="0" fillId="0" borderId="16" xfId="0" applyNumberFormat="1" applyBorder="1" applyAlignment="1" applyProtection="1">
      <alignment shrinkToFit="1"/>
      <protection/>
    </xf>
    <xf numFmtId="184" fontId="0" fillId="0" borderId="16" xfId="0" applyNumberFormat="1" applyFill="1" applyBorder="1" applyAlignment="1" applyProtection="1">
      <alignment shrinkToFit="1"/>
      <protection/>
    </xf>
    <xf numFmtId="184" fontId="0" fillId="0" borderId="17" xfId="0" applyNumberFormat="1" applyBorder="1" applyAlignment="1" applyProtection="1">
      <alignment shrinkToFit="1"/>
      <protection/>
    </xf>
    <xf numFmtId="184" fontId="0" fillId="0" borderId="17" xfId="0" applyNumberFormat="1" applyFill="1" applyBorder="1" applyAlignment="1" applyProtection="1">
      <alignment shrinkToFit="1"/>
      <protection/>
    </xf>
    <xf numFmtId="184" fontId="0" fillId="0" borderId="18" xfId="0" applyNumberFormat="1" applyBorder="1" applyAlignment="1" applyProtection="1">
      <alignment shrinkToFit="1"/>
      <protection/>
    </xf>
    <xf numFmtId="184" fontId="0" fillId="0" borderId="18" xfId="0" applyNumberFormat="1" applyFill="1" applyBorder="1" applyAlignment="1" applyProtection="1">
      <alignment shrinkToFit="1"/>
      <protection/>
    </xf>
    <xf numFmtId="184" fontId="0" fillId="0" borderId="19" xfId="0" applyNumberFormat="1" applyBorder="1" applyAlignment="1" applyProtection="1">
      <alignment shrinkToFit="1"/>
      <protection/>
    </xf>
    <xf numFmtId="184" fontId="0" fillId="0" borderId="19" xfId="0" applyNumberFormat="1" applyFill="1" applyBorder="1" applyAlignment="1" applyProtection="1">
      <alignment shrinkToFit="1"/>
      <protection/>
    </xf>
    <xf numFmtId="184" fontId="0" fillId="0" borderId="12" xfId="0" applyNumberFormat="1" applyBorder="1" applyAlignment="1" applyProtection="1">
      <alignment shrinkToFit="1"/>
      <protection/>
    </xf>
    <xf numFmtId="184" fontId="0" fillId="0" borderId="12" xfId="0" applyNumberFormat="1" applyFill="1" applyBorder="1" applyAlignment="1" applyProtection="1">
      <alignment shrinkToFit="1"/>
      <protection/>
    </xf>
    <xf numFmtId="184" fontId="0" fillId="0" borderId="16" xfId="0" applyNumberFormat="1" applyFont="1" applyBorder="1" applyAlignment="1" applyProtection="1">
      <alignment shrinkToFit="1"/>
      <protection locked="0"/>
    </xf>
    <xf numFmtId="184" fontId="0" fillId="0" borderId="17" xfId="0" applyNumberFormat="1" applyFont="1" applyBorder="1" applyAlignment="1" applyProtection="1">
      <alignment shrinkToFit="1"/>
      <protection locked="0"/>
    </xf>
    <xf numFmtId="184" fontId="0" fillId="0" borderId="18" xfId="0" applyNumberFormat="1" applyFont="1" applyBorder="1" applyAlignment="1" applyProtection="1">
      <alignment shrinkToFit="1"/>
      <protection locked="0"/>
    </xf>
    <xf numFmtId="184" fontId="0" fillId="0" borderId="19" xfId="0" applyNumberFormat="1" applyFont="1" applyBorder="1" applyAlignment="1" applyProtection="1">
      <alignment shrinkToFit="1"/>
      <protection locked="0"/>
    </xf>
    <xf numFmtId="184" fontId="0" fillId="0" borderId="15" xfId="0" applyNumberFormat="1" applyFont="1" applyBorder="1" applyAlignment="1" applyProtection="1">
      <alignment shrinkToFit="1"/>
      <protection locked="0"/>
    </xf>
    <xf numFmtId="185" fontId="0" fillId="0" borderId="17" xfId="0" applyNumberFormat="1" applyBorder="1" applyAlignment="1" applyProtection="1">
      <alignment shrinkToFit="1"/>
      <protection/>
    </xf>
    <xf numFmtId="185" fontId="0" fillId="0" borderId="16" xfId="0" applyNumberFormat="1" applyBorder="1" applyAlignment="1" applyProtection="1">
      <alignment shrinkToFit="1"/>
      <protection/>
    </xf>
    <xf numFmtId="185" fontId="0" fillId="0" borderId="18" xfId="0" applyNumberFormat="1" applyBorder="1" applyAlignment="1" applyProtection="1">
      <alignment shrinkToFit="1"/>
      <protection/>
    </xf>
    <xf numFmtId="185" fontId="0" fillId="0" borderId="15" xfId="0" applyNumberFormat="1" applyBorder="1" applyAlignment="1" applyProtection="1">
      <alignment shrinkToFit="1"/>
      <protection/>
    </xf>
    <xf numFmtId="185" fontId="0" fillId="0" borderId="19" xfId="0" applyNumberFormat="1" applyBorder="1" applyAlignment="1" applyProtection="1">
      <alignment shrinkToFit="1"/>
      <protection/>
    </xf>
    <xf numFmtId="185" fontId="0" fillId="0" borderId="12" xfId="0" applyNumberFormat="1" applyBorder="1" applyAlignment="1" applyProtection="1">
      <alignment shrinkToFit="1"/>
      <protection/>
    </xf>
    <xf numFmtId="185" fontId="0" fillId="0" borderId="12" xfId="0" applyNumberFormat="1" applyBorder="1" applyAlignment="1">
      <alignment/>
    </xf>
    <xf numFmtId="184" fontId="0" fillId="0" borderId="15" xfId="0" applyNumberFormat="1" applyBorder="1" applyAlignment="1" applyProtection="1">
      <alignment shrinkToFit="1"/>
      <protection/>
    </xf>
    <xf numFmtId="185" fontId="0" fillId="0" borderId="12" xfId="0" applyNumberFormat="1" applyBorder="1" applyAlignment="1" applyProtection="1">
      <alignment/>
      <protection/>
    </xf>
    <xf numFmtId="185" fontId="4" fillId="0" borderId="17" xfId="0" applyNumberFormat="1" applyFont="1" applyBorder="1" applyAlignment="1" applyProtection="1">
      <alignment horizontal="right" shrinkToFit="1"/>
      <protection locked="0"/>
    </xf>
    <xf numFmtId="185" fontId="0" fillId="0" borderId="17" xfId="0" applyNumberFormat="1" applyBorder="1" applyAlignment="1" applyProtection="1">
      <alignment horizontal="right" shrinkToFit="1"/>
      <protection/>
    </xf>
    <xf numFmtId="185" fontId="4" fillId="0" borderId="18" xfId="0" applyNumberFormat="1" applyFont="1" applyBorder="1" applyAlignment="1" applyProtection="1">
      <alignment horizontal="right" shrinkToFit="1"/>
      <protection locked="0"/>
    </xf>
    <xf numFmtId="185" fontId="0" fillId="0" borderId="18" xfId="0" applyNumberFormat="1" applyBorder="1" applyAlignment="1" applyProtection="1">
      <alignment horizontal="right" shrinkToFit="1"/>
      <protection/>
    </xf>
    <xf numFmtId="185" fontId="4" fillId="0" borderId="15" xfId="0" applyNumberFormat="1" applyFont="1" applyBorder="1" applyAlignment="1" applyProtection="1">
      <alignment horizontal="right" shrinkToFit="1"/>
      <protection locked="0"/>
    </xf>
    <xf numFmtId="185" fontId="0" fillId="0" borderId="15" xfId="0" applyNumberFormat="1" applyBorder="1" applyAlignment="1" applyProtection="1">
      <alignment horizontal="right" shrinkToFit="1"/>
      <protection/>
    </xf>
    <xf numFmtId="0" fontId="10" fillId="0" borderId="0" xfId="0" applyNumberFormat="1" applyFont="1" applyAlignment="1">
      <alignment/>
    </xf>
    <xf numFmtId="0" fontId="10" fillId="0" borderId="0" xfId="0" applyNumberFormat="1" applyFont="1" applyBorder="1" applyAlignment="1">
      <alignment/>
    </xf>
    <xf numFmtId="0" fontId="6" fillId="0" borderId="15" xfId="0" applyNumberFormat="1" applyFont="1" applyBorder="1" applyAlignment="1" applyProtection="1">
      <alignment horizontal="center" vertical="top"/>
      <protection/>
    </xf>
    <xf numFmtId="0" fontId="3" fillId="0" borderId="15" xfId="0" applyNumberFormat="1" applyFont="1" applyBorder="1" applyAlignment="1" applyProtection="1">
      <alignment horizont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3"/>
  <sheetViews>
    <sheetView showGridLines="0" tabSelected="1" view="pageBreakPreview" zoomScale="65" zoomScaleNormal="55" zoomScaleSheetLayoutView="65" workbookViewId="0" topLeftCell="B1">
      <pane xSplit="1" ySplit="5" topLeftCell="C6" activePane="bottomRight" state="frozen"/>
      <selection pane="topLeft" activeCell="B1" sqref="B1"/>
      <selection pane="topRight" activeCell="C1" sqref="C1"/>
      <selection pane="bottomLeft" activeCell="B6" sqref="B6"/>
      <selection pane="bottomRight" activeCell="T11" sqref="T11"/>
    </sheetView>
  </sheetViews>
  <sheetFormatPr defaultColWidth="8.66015625" defaultRowHeight="18"/>
  <cols>
    <col min="1" max="1" width="0" style="7" hidden="1" customWidth="1"/>
    <col min="2" max="2" width="11.66015625" style="7" customWidth="1"/>
    <col min="3" max="4" width="12.16015625" style="0" customWidth="1"/>
    <col min="5" max="5" width="11.66015625" style="0" customWidth="1"/>
    <col min="6" max="6" width="12.66015625" style="0" customWidth="1"/>
    <col min="7" max="7" width="12.16015625" style="0" customWidth="1"/>
    <col min="8" max="8" width="11.66015625" style="0" customWidth="1"/>
    <col min="9" max="10" width="12.16015625" style="0" customWidth="1"/>
    <col min="11" max="11" width="11.66015625" style="0" customWidth="1"/>
    <col min="12" max="12" width="12.66015625" style="0" customWidth="1"/>
    <col min="13" max="13" width="12.16015625" style="0" customWidth="1"/>
    <col min="14" max="14" width="11.66015625" style="0" customWidth="1"/>
    <col min="15" max="15" width="1.66015625" style="0" customWidth="1"/>
    <col min="16" max="16" width="12.66015625" style="0" customWidth="1"/>
    <col min="17" max="17" width="11.66015625" style="0" customWidth="1"/>
    <col min="18" max="19" width="10.66015625" style="0" customWidth="1"/>
    <col min="20" max="20" width="11.16015625" style="0" customWidth="1"/>
    <col min="21" max="21" width="10.66015625" style="0" customWidth="1"/>
    <col min="22" max="22" width="13.16015625" style="0" customWidth="1"/>
    <col min="23" max="23" width="14" style="0" customWidth="1"/>
  </cols>
  <sheetData>
    <row r="1" spans="1:22" ht="17.25">
      <c r="A1" s="20"/>
      <c r="B1" s="82" t="s">
        <v>66</v>
      </c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2"/>
      <c r="O1" s="22"/>
      <c r="P1" s="22"/>
      <c r="Q1" s="22"/>
      <c r="R1" s="22"/>
      <c r="S1" s="22"/>
      <c r="T1" s="22"/>
      <c r="U1" s="22"/>
      <c r="V1" s="21"/>
    </row>
    <row r="2" spans="1:22" ht="21" customHeight="1">
      <c r="A2" s="20"/>
      <c r="B2" s="23" t="s">
        <v>54</v>
      </c>
      <c r="C2" s="24"/>
      <c r="D2" s="24"/>
      <c r="E2" s="24"/>
      <c r="F2" s="24"/>
      <c r="G2" s="24"/>
      <c r="H2" s="24"/>
      <c r="I2" s="24"/>
      <c r="J2" s="24"/>
      <c r="K2" s="25"/>
      <c r="L2" s="24"/>
      <c r="M2" s="24"/>
      <c r="N2" s="25"/>
      <c r="O2" s="26"/>
      <c r="P2" s="25"/>
      <c r="Q2" s="25"/>
      <c r="R2" s="22"/>
      <c r="S2" s="22"/>
      <c r="T2" s="25"/>
      <c r="U2" s="21"/>
      <c r="V2" s="25" t="s">
        <v>65</v>
      </c>
    </row>
    <row r="3" spans="1:22" ht="21" customHeight="1">
      <c r="A3" s="20"/>
      <c r="B3" s="27"/>
      <c r="C3" s="48" t="s">
        <v>1</v>
      </c>
      <c r="D3" s="49"/>
      <c r="E3" s="50"/>
      <c r="F3" s="48" t="s">
        <v>2</v>
      </c>
      <c r="G3" s="49"/>
      <c r="H3" s="50"/>
      <c r="I3" s="48" t="s">
        <v>3</v>
      </c>
      <c r="J3" s="49"/>
      <c r="K3" s="50"/>
      <c r="L3" s="48" t="s">
        <v>4</v>
      </c>
      <c r="M3" s="49"/>
      <c r="N3" s="50"/>
      <c r="O3" s="22"/>
      <c r="P3" s="28"/>
      <c r="Q3" s="29"/>
      <c r="R3" s="30" t="s">
        <v>59</v>
      </c>
      <c r="S3" s="30" t="s">
        <v>62</v>
      </c>
      <c r="T3" s="46" t="s">
        <v>5</v>
      </c>
      <c r="U3" s="30"/>
      <c r="V3" s="31"/>
    </row>
    <row r="4" spans="1:22" ht="21" customHeight="1">
      <c r="A4" s="20"/>
      <c r="B4" s="32"/>
      <c r="C4" s="33" t="s">
        <v>6</v>
      </c>
      <c r="D4" s="33" t="s">
        <v>7</v>
      </c>
      <c r="E4" s="33" t="s">
        <v>8</v>
      </c>
      <c r="F4" s="33" t="s">
        <v>6</v>
      </c>
      <c r="G4" s="33" t="s">
        <v>7</v>
      </c>
      <c r="H4" s="33" t="s">
        <v>8</v>
      </c>
      <c r="I4" s="33" t="s">
        <v>6</v>
      </c>
      <c r="J4" s="33" t="s">
        <v>7</v>
      </c>
      <c r="K4" s="33" t="s">
        <v>8</v>
      </c>
      <c r="L4" s="33" t="s">
        <v>6</v>
      </c>
      <c r="M4" s="33" t="s">
        <v>7</v>
      </c>
      <c r="N4" s="33" t="s">
        <v>8</v>
      </c>
      <c r="O4" s="34"/>
      <c r="P4" s="33" t="s">
        <v>9</v>
      </c>
      <c r="Q4" s="35" t="s">
        <v>55</v>
      </c>
      <c r="R4" s="45" t="s">
        <v>58</v>
      </c>
      <c r="S4" s="45" t="s">
        <v>61</v>
      </c>
      <c r="T4" s="47" t="s">
        <v>63</v>
      </c>
      <c r="U4" s="41" t="s">
        <v>57</v>
      </c>
      <c r="V4" s="33" t="s">
        <v>13</v>
      </c>
    </row>
    <row r="5" spans="1:22" ht="21" customHeight="1">
      <c r="A5" s="20"/>
      <c r="B5" s="36"/>
      <c r="C5" s="37" t="s">
        <v>10</v>
      </c>
      <c r="D5" s="37" t="s">
        <v>11</v>
      </c>
      <c r="E5" s="37" t="s">
        <v>12</v>
      </c>
      <c r="F5" s="37" t="s">
        <v>10</v>
      </c>
      <c r="G5" s="37" t="s">
        <v>11</v>
      </c>
      <c r="H5" s="37" t="s">
        <v>12</v>
      </c>
      <c r="I5" s="37" t="s">
        <v>10</v>
      </c>
      <c r="J5" s="37" t="s">
        <v>11</v>
      </c>
      <c r="K5" s="37" t="s">
        <v>12</v>
      </c>
      <c r="L5" s="37" t="s">
        <v>10</v>
      </c>
      <c r="M5" s="37" t="s">
        <v>11</v>
      </c>
      <c r="N5" s="37" t="s">
        <v>12</v>
      </c>
      <c r="O5" s="34"/>
      <c r="P5" s="38"/>
      <c r="Q5" s="42" t="s">
        <v>56</v>
      </c>
      <c r="R5" s="43" t="s">
        <v>60</v>
      </c>
      <c r="S5" s="43" t="s">
        <v>60</v>
      </c>
      <c r="T5" s="44" t="s">
        <v>43</v>
      </c>
      <c r="U5" s="39"/>
      <c r="V5" s="40"/>
    </row>
    <row r="6" spans="2:22" ht="24" customHeight="1">
      <c r="B6" s="12" t="s">
        <v>14</v>
      </c>
      <c r="C6" s="52">
        <v>809219</v>
      </c>
      <c r="D6" s="52">
        <v>0</v>
      </c>
      <c r="E6" s="52">
        <v>0</v>
      </c>
      <c r="F6" s="52">
        <v>15500000</v>
      </c>
      <c r="G6" s="52">
        <v>0</v>
      </c>
      <c r="H6" s="52">
        <v>0</v>
      </c>
      <c r="I6" s="53">
        <v>11219213</v>
      </c>
      <c r="J6" s="53">
        <v>7977110</v>
      </c>
      <c r="K6" s="53">
        <v>2006734</v>
      </c>
      <c r="L6" s="52">
        <f>SUM(C6,F6,I6)</f>
        <v>27528432</v>
      </c>
      <c r="M6" s="52">
        <f>SUM(D6,G6,J6)</f>
        <v>7977110</v>
      </c>
      <c r="N6" s="52">
        <f>SUM(E6,H6,K6)</f>
        <v>2006734</v>
      </c>
      <c r="O6" s="51"/>
      <c r="P6" s="62">
        <v>66985751</v>
      </c>
      <c r="Q6" s="63">
        <v>4042855</v>
      </c>
      <c r="R6" s="67">
        <f>ROUND(M6/P6*100,1)</f>
        <v>11.9</v>
      </c>
      <c r="S6" s="67">
        <f>ROUND(+L6/P6*100,1)</f>
        <v>41.1</v>
      </c>
      <c r="T6" s="68">
        <f>ROUND((M6+V6)/P6*100,1)</f>
        <v>176.3</v>
      </c>
      <c r="U6" s="68">
        <f>ROUND((M6+V6)/P6,2)</f>
        <v>1.76</v>
      </c>
      <c r="V6" s="52">
        <v>110149028</v>
      </c>
    </row>
    <row r="7" spans="2:22" ht="24" customHeight="1">
      <c r="B7" s="13" t="s">
        <v>15</v>
      </c>
      <c r="C7" s="54">
        <v>61415276</v>
      </c>
      <c r="D7" s="54">
        <v>16196034</v>
      </c>
      <c r="E7" s="54">
        <v>4329348</v>
      </c>
      <c r="F7" s="54">
        <v>16101045</v>
      </c>
      <c r="G7" s="54">
        <v>858592</v>
      </c>
      <c r="H7" s="54">
        <v>1347590</v>
      </c>
      <c r="I7" s="55">
        <v>38328139</v>
      </c>
      <c r="J7" s="55">
        <v>23565799</v>
      </c>
      <c r="K7" s="55">
        <v>4411881</v>
      </c>
      <c r="L7" s="54">
        <f aca="true" t="shared" si="0" ref="L7:N34">SUM(C7,F7,I7)</f>
        <v>115844460</v>
      </c>
      <c r="M7" s="54">
        <f aca="true" t="shared" si="1" ref="M7:N21">SUM(D7,G7,J7)</f>
        <v>40620425</v>
      </c>
      <c r="N7" s="54">
        <f t="shared" si="1"/>
        <v>10088819</v>
      </c>
      <c r="O7" s="51"/>
      <c r="P7" s="63">
        <v>71156916</v>
      </c>
      <c r="Q7" s="63">
        <v>108657</v>
      </c>
      <c r="R7" s="67">
        <f aca="true" t="shared" si="2" ref="R7:R37">ROUND(M7/P7*100,1)</f>
        <v>57.1</v>
      </c>
      <c r="S7" s="67">
        <f aca="true" t="shared" si="3" ref="S7:S37">ROUND(+L7/P7*100,1)</f>
        <v>162.8</v>
      </c>
      <c r="T7" s="67">
        <f aca="true" t="shared" si="4" ref="T7:T37">ROUND((M7+V7)/P7*100,1)</f>
        <v>144.2</v>
      </c>
      <c r="U7" s="69">
        <f aca="true" t="shared" si="5" ref="U7:U37">ROUND((M7+V7)/P7,2)</f>
        <v>1.44</v>
      </c>
      <c r="V7" s="54">
        <v>61967980</v>
      </c>
    </row>
    <row r="8" spans="2:22" ht="24" customHeight="1">
      <c r="B8" s="13" t="s">
        <v>16</v>
      </c>
      <c r="C8" s="54">
        <v>372000</v>
      </c>
      <c r="D8" s="54">
        <v>189000</v>
      </c>
      <c r="E8" s="54">
        <v>183000</v>
      </c>
      <c r="F8" s="54">
        <v>0</v>
      </c>
      <c r="G8" s="54">
        <v>0</v>
      </c>
      <c r="H8" s="54">
        <v>0</v>
      </c>
      <c r="I8" s="55">
        <v>7983962</v>
      </c>
      <c r="J8" s="55">
        <v>4345559</v>
      </c>
      <c r="K8" s="55">
        <v>1915908</v>
      </c>
      <c r="L8" s="54">
        <f t="shared" si="0"/>
        <v>8355962</v>
      </c>
      <c r="M8" s="54">
        <f t="shared" si="1"/>
        <v>4534559</v>
      </c>
      <c r="N8" s="54">
        <f t="shared" si="1"/>
        <v>2098908</v>
      </c>
      <c r="O8" s="51"/>
      <c r="P8" s="63">
        <v>29846140</v>
      </c>
      <c r="Q8" s="63">
        <v>1980438</v>
      </c>
      <c r="R8" s="67">
        <f t="shared" si="2"/>
        <v>15.2</v>
      </c>
      <c r="S8" s="67">
        <f t="shared" si="3"/>
        <v>28</v>
      </c>
      <c r="T8" s="67">
        <f t="shared" si="4"/>
        <v>194.9</v>
      </c>
      <c r="U8" s="69">
        <f t="shared" si="5"/>
        <v>1.95</v>
      </c>
      <c r="V8" s="54">
        <v>53645187</v>
      </c>
    </row>
    <row r="9" spans="2:22" ht="24" customHeight="1">
      <c r="B9" s="14" t="s">
        <v>17</v>
      </c>
      <c r="C9" s="56">
        <v>6853733</v>
      </c>
      <c r="D9" s="56">
        <v>6343443</v>
      </c>
      <c r="E9" s="56">
        <v>301907</v>
      </c>
      <c r="F9" s="56">
        <v>2000000</v>
      </c>
      <c r="G9" s="56">
        <v>0</v>
      </c>
      <c r="H9" s="56">
        <v>0</v>
      </c>
      <c r="I9" s="57">
        <v>26812498</v>
      </c>
      <c r="J9" s="57">
        <v>13004115</v>
      </c>
      <c r="K9" s="57">
        <v>1891521</v>
      </c>
      <c r="L9" s="56">
        <f t="shared" si="0"/>
        <v>35666231</v>
      </c>
      <c r="M9" s="56">
        <f t="shared" si="1"/>
        <v>19347558</v>
      </c>
      <c r="N9" s="56">
        <f t="shared" si="1"/>
        <v>2193428</v>
      </c>
      <c r="O9" s="51"/>
      <c r="P9" s="64">
        <v>39479299</v>
      </c>
      <c r="Q9" s="63">
        <v>2481772</v>
      </c>
      <c r="R9" s="67">
        <f t="shared" si="2"/>
        <v>49</v>
      </c>
      <c r="S9" s="67">
        <f t="shared" si="3"/>
        <v>90.3</v>
      </c>
      <c r="T9" s="67">
        <f t="shared" si="4"/>
        <v>165.1</v>
      </c>
      <c r="U9" s="69">
        <f t="shared" si="5"/>
        <v>1.65</v>
      </c>
      <c r="V9" s="56">
        <v>45828662</v>
      </c>
    </row>
    <row r="10" spans="2:22" ht="24" customHeight="1">
      <c r="B10" s="14" t="s">
        <v>18</v>
      </c>
      <c r="C10" s="56">
        <v>4688083</v>
      </c>
      <c r="D10" s="56">
        <v>1924913</v>
      </c>
      <c r="E10" s="56">
        <v>143595</v>
      </c>
      <c r="F10" s="56">
        <v>0</v>
      </c>
      <c r="G10" s="56">
        <v>0</v>
      </c>
      <c r="H10" s="56">
        <v>0</v>
      </c>
      <c r="I10" s="57">
        <v>36585458</v>
      </c>
      <c r="J10" s="57">
        <v>11927928</v>
      </c>
      <c r="K10" s="57">
        <v>15382950</v>
      </c>
      <c r="L10" s="56">
        <f t="shared" si="0"/>
        <v>41273541</v>
      </c>
      <c r="M10" s="56">
        <f t="shared" si="1"/>
        <v>13852841</v>
      </c>
      <c r="N10" s="56">
        <f t="shared" si="1"/>
        <v>15526545</v>
      </c>
      <c r="O10" s="51"/>
      <c r="P10" s="64">
        <v>30219981</v>
      </c>
      <c r="Q10" s="63">
        <v>2024631</v>
      </c>
      <c r="R10" s="67">
        <f t="shared" si="2"/>
        <v>45.8</v>
      </c>
      <c r="S10" s="67">
        <f t="shared" si="3"/>
        <v>136.6</v>
      </c>
      <c r="T10" s="67">
        <f t="shared" si="4"/>
        <v>273.2</v>
      </c>
      <c r="U10" s="69">
        <f t="shared" si="5"/>
        <v>2.73</v>
      </c>
      <c r="V10" s="56">
        <v>68704919</v>
      </c>
    </row>
    <row r="11" spans="2:22" ht="24" customHeight="1">
      <c r="B11" s="14" t="s">
        <v>19</v>
      </c>
      <c r="C11" s="56">
        <v>10954885</v>
      </c>
      <c r="D11" s="56">
        <v>4388661</v>
      </c>
      <c r="E11" s="56">
        <v>327566</v>
      </c>
      <c r="F11" s="56">
        <v>15000000</v>
      </c>
      <c r="G11" s="56">
        <v>0</v>
      </c>
      <c r="H11" s="56">
        <v>0</v>
      </c>
      <c r="I11" s="57">
        <v>37734806</v>
      </c>
      <c r="J11" s="57">
        <v>27611243</v>
      </c>
      <c r="K11" s="57">
        <v>4013189</v>
      </c>
      <c r="L11" s="56">
        <f t="shared" si="0"/>
        <v>63689691</v>
      </c>
      <c r="M11" s="56">
        <f t="shared" si="1"/>
        <v>31999904</v>
      </c>
      <c r="N11" s="56">
        <f t="shared" si="1"/>
        <v>4340755</v>
      </c>
      <c r="O11" s="51"/>
      <c r="P11" s="64">
        <v>37270784</v>
      </c>
      <c r="Q11" s="63">
        <v>2138077</v>
      </c>
      <c r="R11" s="67">
        <f t="shared" si="2"/>
        <v>85.9</v>
      </c>
      <c r="S11" s="67">
        <f t="shared" si="3"/>
        <v>170.9</v>
      </c>
      <c r="T11" s="67">
        <f t="shared" si="4"/>
        <v>205.3</v>
      </c>
      <c r="U11" s="69">
        <f t="shared" si="5"/>
        <v>2.05</v>
      </c>
      <c r="V11" s="56">
        <v>44502388</v>
      </c>
    </row>
    <row r="12" spans="2:22" ht="24" customHeight="1">
      <c r="B12" s="14" t="s">
        <v>20</v>
      </c>
      <c r="C12" s="56">
        <v>0</v>
      </c>
      <c r="D12" s="56">
        <v>0</v>
      </c>
      <c r="E12" s="56">
        <v>0</v>
      </c>
      <c r="F12" s="56">
        <v>0</v>
      </c>
      <c r="G12" s="56">
        <v>0</v>
      </c>
      <c r="H12" s="56">
        <v>0</v>
      </c>
      <c r="I12" s="57">
        <v>3280939</v>
      </c>
      <c r="J12" s="57">
        <v>1146664</v>
      </c>
      <c r="K12" s="57">
        <v>417065</v>
      </c>
      <c r="L12" s="56">
        <f t="shared" si="0"/>
        <v>3280939</v>
      </c>
      <c r="M12" s="56">
        <f t="shared" si="1"/>
        <v>1146664</v>
      </c>
      <c r="N12" s="56">
        <f t="shared" si="1"/>
        <v>417065</v>
      </c>
      <c r="O12" s="51"/>
      <c r="P12" s="64">
        <v>15827319</v>
      </c>
      <c r="Q12" s="63">
        <v>1272076</v>
      </c>
      <c r="R12" s="67">
        <f t="shared" si="2"/>
        <v>7.2</v>
      </c>
      <c r="S12" s="67">
        <f t="shared" si="3"/>
        <v>20.7</v>
      </c>
      <c r="T12" s="67">
        <f t="shared" si="4"/>
        <v>226.4</v>
      </c>
      <c r="U12" s="69">
        <f t="shared" si="5"/>
        <v>2.26</v>
      </c>
      <c r="V12" s="56">
        <v>34687732</v>
      </c>
    </row>
    <row r="13" spans="2:22" ht="24" customHeight="1">
      <c r="B13" s="14" t="s">
        <v>21</v>
      </c>
      <c r="C13" s="56">
        <v>0</v>
      </c>
      <c r="D13" s="56">
        <v>0</v>
      </c>
      <c r="E13" s="56">
        <v>0</v>
      </c>
      <c r="F13" s="56">
        <v>0</v>
      </c>
      <c r="G13" s="56">
        <v>0</v>
      </c>
      <c r="H13" s="56">
        <v>0</v>
      </c>
      <c r="I13" s="57">
        <v>3792201</v>
      </c>
      <c r="J13" s="57">
        <v>1461595</v>
      </c>
      <c r="K13" s="57">
        <v>715122</v>
      </c>
      <c r="L13" s="56">
        <f t="shared" si="0"/>
        <v>3792201</v>
      </c>
      <c r="M13" s="56">
        <f t="shared" si="1"/>
        <v>1461595</v>
      </c>
      <c r="N13" s="56">
        <f t="shared" si="1"/>
        <v>715122</v>
      </c>
      <c r="O13" s="51"/>
      <c r="P13" s="64">
        <v>5847239</v>
      </c>
      <c r="Q13" s="63">
        <v>303076</v>
      </c>
      <c r="R13" s="67">
        <f t="shared" si="2"/>
        <v>25</v>
      </c>
      <c r="S13" s="67">
        <f t="shared" si="3"/>
        <v>64.9</v>
      </c>
      <c r="T13" s="67">
        <f t="shared" si="4"/>
        <v>208.1</v>
      </c>
      <c r="U13" s="69">
        <f t="shared" si="5"/>
        <v>2.08</v>
      </c>
      <c r="V13" s="56">
        <v>10707857</v>
      </c>
    </row>
    <row r="14" spans="2:22" ht="24" customHeight="1">
      <c r="B14" s="14" t="s">
        <v>22</v>
      </c>
      <c r="C14" s="56">
        <v>336530</v>
      </c>
      <c r="D14" s="56">
        <v>336530</v>
      </c>
      <c r="E14" s="56">
        <v>0</v>
      </c>
      <c r="F14" s="56">
        <v>0</v>
      </c>
      <c r="G14" s="56">
        <v>0</v>
      </c>
      <c r="H14" s="56">
        <v>0</v>
      </c>
      <c r="I14" s="57">
        <v>3071510</v>
      </c>
      <c r="J14" s="57">
        <v>1339630</v>
      </c>
      <c r="K14" s="57">
        <v>614919</v>
      </c>
      <c r="L14" s="56">
        <f t="shared" si="0"/>
        <v>3408040</v>
      </c>
      <c r="M14" s="56">
        <f t="shared" si="1"/>
        <v>1676160</v>
      </c>
      <c r="N14" s="56">
        <f t="shared" si="1"/>
        <v>614919</v>
      </c>
      <c r="O14" s="51"/>
      <c r="P14" s="64">
        <v>12905926</v>
      </c>
      <c r="Q14" s="63">
        <v>746684</v>
      </c>
      <c r="R14" s="67">
        <f t="shared" si="2"/>
        <v>13</v>
      </c>
      <c r="S14" s="67">
        <f t="shared" si="3"/>
        <v>26.4</v>
      </c>
      <c r="T14" s="67">
        <f t="shared" si="4"/>
        <v>139.2</v>
      </c>
      <c r="U14" s="69">
        <f t="shared" si="5"/>
        <v>1.39</v>
      </c>
      <c r="V14" s="56">
        <v>16284745</v>
      </c>
    </row>
    <row r="15" spans="2:22" ht="24" customHeight="1">
      <c r="B15" s="14" t="s">
        <v>23</v>
      </c>
      <c r="C15" s="56">
        <v>595131</v>
      </c>
      <c r="D15" s="56">
        <v>455105</v>
      </c>
      <c r="E15" s="56">
        <v>97542</v>
      </c>
      <c r="F15" s="56">
        <v>180000</v>
      </c>
      <c r="G15" s="56">
        <v>0</v>
      </c>
      <c r="H15" s="56">
        <v>0</v>
      </c>
      <c r="I15" s="57">
        <v>147482</v>
      </c>
      <c r="J15" s="57">
        <v>85515</v>
      </c>
      <c r="K15" s="57">
        <v>60368</v>
      </c>
      <c r="L15" s="56">
        <f t="shared" si="0"/>
        <v>922613</v>
      </c>
      <c r="M15" s="56">
        <f t="shared" si="1"/>
        <v>540620</v>
      </c>
      <c r="N15" s="56">
        <f t="shared" si="1"/>
        <v>157910</v>
      </c>
      <c r="O15" s="51"/>
      <c r="P15" s="64">
        <v>6353247</v>
      </c>
      <c r="Q15" s="63">
        <v>365071</v>
      </c>
      <c r="R15" s="67">
        <f t="shared" si="2"/>
        <v>8.5</v>
      </c>
      <c r="S15" s="67">
        <f t="shared" si="3"/>
        <v>14.5</v>
      </c>
      <c r="T15" s="67">
        <f t="shared" si="4"/>
        <v>202</v>
      </c>
      <c r="U15" s="69">
        <f t="shared" si="5"/>
        <v>2.02</v>
      </c>
      <c r="V15" s="56">
        <v>12291191</v>
      </c>
    </row>
    <row r="16" spans="2:22" ht="24" customHeight="1">
      <c r="B16" s="13" t="s">
        <v>24</v>
      </c>
      <c r="C16" s="54">
        <v>0</v>
      </c>
      <c r="D16" s="54">
        <v>0</v>
      </c>
      <c r="E16" s="54">
        <v>0</v>
      </c>
      <c r="F16" s="54">
        <v>700000</v>
      </c>
      <c r="G16" s="54">
        <v>0</v>
      </c>
      <c r="H16" s="54">
        <v>0</v>
      </c>
      <c r="I16" s="55">
        <v>819682</v>
      </c>
      <c r="J16" s="55">
        <v>454267</v>
      </c>
      <c r="K16" s="55">
        <v>87662</v>
      </c>
      <c r="L16" s="54">
        <f t="shared" si="0"/>
        <v>1519682</v>
      </c>
      <c r="M16" s="54">
        <f t="shared" si="1"/>
        <v>454267</v>
      </c>
      <c r="N16" s="54">
        <f t="shared" si="1"/>
        <v>87662</v>
      </c>
      <c r="O16" s="51"/>
      <c r="P16" s="63">
        <v>7062501</v>
      </c>
      <c r="Q16" s="63">
        <v>318808</v>
      </c>
      <c r="R16" s="67">
        <f t="shared" si="2"/>
        <v>6.4</v>
      </c>
      <c r="S16" s="67">
        <f t="shared" si="3"/>
        <v>21.5</v>
      </c>
      <c r="T16" s="67">
        <f t="shared" si="4"/>
        <v>196</v>
      </c>
      <c r="U16" s="69">
        <f t="shared" si="5"/>
        <v>1.96</v>
      </c>
      <c r="V16" s="54">
        <v>13385392</v>
      </c>
    </row>
    <row r="17" spans="2:22" ht="24" customHeight="1">
      <c r="B17" s="14" t="s">
        <v>48</v>
      </c>
      <c r="C17" s="56">
        <v>16590164</v>
      </c>
      <c r="D17" s="56">
        <v>10796009</v>
      </c>
      <c r="E17" s="56">
        <v>3395425</v>
      </c>
      <c r="F17" s="56">
        <v>2104507</v>
      </c>
      <c r="G17" s="56">
        <v>235483</v>
      </c>
      <c r="H17" s="56">
        <v>453839</v>
      </c>
      <c r="I17" s="57">
        <v>907795</v>
      </c>
      <c r="J17" s="57">
        <v>0</v>
      </c>
      <c r="K17" s="57">
        <v>107</v>
      </c>
      <c r="L17" s="56">
        <f t="shared" si="0"/>
        <v>19602466</v>
      </c>
      <c r="M17" s="56">
        <f t="shared" si="1"/>
        <v>11031492</v>
      </c>
      <c r="N17" s="56">
        <f t="shared" si="1"/>
        <v>3849371</v>
      </c>
      <c r="O17" s="51"/>
      <c r="P17" s="64">
        <v>13441009</v>
      </c>
      <c r="Q17" s="63">
        <v>569474</v>
      </c>
      <c r="R17" s="67">
        <f t="shared" si="2"/>
        <v>82.1</v>
      </c>
      <c r="S17" s="67">
        <f t="shared" si="3"/>
        <v>145.8</v>
      </c>
      <c r="T17" s="67">
        <f t="shared" si="4"/>
        <v>258.6</v>
      </c>
      <c r="U17" s="69">
        <f t="shared" si="5"/>
        <v>2.59</v>
      </c>
      <c r="V17" s="56">
        <v>23730966</v>
      </c>
    </row>
    <row r="18" spans="2:22" ht="24" customHeight="1">
      <c r="B18" s="14" t="s">
        <v>49</v>
      </c>
      <c r="C18" s="56">
        <v>0</v>
      </c>
      <c r="D18" s="56">
        <v>0</v>
      </c>
      <c r="E18" s="56">
        <v>0</v>
      </c>
      <c r="F18" s="56">
        <v>0</v>
      </c>
      <c r="G18" s="56">
        <v>0</v>
      </c>
      <c r="H18" s="56">
        <v>0</v>
      </c>
      <c r="I18" s="57">
        <v>2790807</v>
      </c>
      <c r="J18" s="57">
        <v>821785</v>
      </c>
      <c r="K18" s="57">
        <v>360178</v>
      </c>
      <c r="L18" s="56">
        <f t="shared" si="0"/>
        <v>2790807</v>
      </c>
      <c r="M18" s="56">
        <f t="shared" si="1"/>
        <v>821785</v>
      </c>
      <c r="N18" s="56">
        <f t="shared" si="1"/>
        <v>360178</v>
      </c>
      <c r="O18" s="51"/>
      <c r="P18" s="64">
        <v>16742141</v>
      </c>
      <c r="Q18" s="64">
        <v>832679</v>
      </c>
      <c r="R18" s="69">
        <f t="shared" si="2"/>
        <v>4.9</v>
      </c>
      <c r="S18" s="69">
        <f t="shared" si="3"/>
        <v>16.7</v>
      </c>
      <c r="T18" s="69">
        <f t="shared" si="4"/>
        <v>190.1</v>
      </c>
      <c r="U18" s="69">
        <f t="shared" si="5"/>
        <v>1.9</v>
      </c>
      <c r="V18" s="56">
        <v>31005186</v>
      </c>
    </row>
    <row r="19" spans="2:22" ht="24" customHeight="1">
      <c r="B19" s="15" t="s">
        <v>50</v>
      </c>
      <c r="C19" s="58">
        <v>628534</v>
      </c>
      <c r="D19" s="58">
        <v>87717</v>
      </c>
      <c r="E19" s="58">
        <v>55692</v>
      </c>
      <c r="F19" s="58">
        <v>659875</v>
      </c>
      <c r="G19" s="58">
        <v>409455</v>
      </c>
      <c r="H19" s="58">
        <v>26593</v>
      </c>
      <c r="I19" s="59">
        <v>18096723</v>
      </c>
      <c r="J19" s="59">
        <v>12109229</v>
      </c>
      <c r="K19" s="59">
        <v>2777828</v>
      </c>
      <c r="L19" s="58">
        <f t="shared" si="0"/>
        <v>19385132</v>
      </c>
      <c r="M19" s="58">
        <f t="shared" si="1"/>
        <v>12606401</v>
      </c>
      <c r="N19" s="58">
        <f t="shared" si="1"/>
        <v>2860113</v>
      </c>
      <c r="O19" s="51"/>
      <c r="P19" s="65">
        <v>27750958</v>
      </c>
      <c r="Q19" s="66">
        <v>1714918</v>
      </c>
      <c r="R19" s="70">
        <f t="shared" si="2"/>
        <v>45.4</v>
      </c>
      <c r="S19" s="70">
        <f t="shared" si="3"/>
        <v>69.9</v>
      </c>
      <c r="T19" s="70">
        <f t="shared" si="4"/>
        <v>241.1</v>
      </c>
      <c r="U19" s="71">
        <f t="shared" si="5"/>
        <v>2.41</v>
      </c>
      <c r="V19" s="58">
        <v>54290807</v>
      </c>
    </row>
    <row r="20" spans="2:22" ht="24" customHeight="1">
      <c r="B20" s="14" t="s">
        <v>25</v>
      </c>
      <c r="C20" s="56">
        <v>0</v>
      </c>
      <c r="D20" s="56">
        <v>0</v>
      </c>
      <c r="E20" s="56">
        <v>0</v>
      </c>
      <c r="F20" s="56">
        <v>0</v>
      </c>
      <c r="G20" s="56">
        <v>0</v>
      </c>
      <c r="H20" s="56">
        <v>0</v>
      </c>
      <c r="I20" s="57">
        <v>459609</v>
      </c>
      <c r="J20" s="57">
        <v>362719</v>
      </c>
      <c r="K20" s="57">
        <v>146763</v>
      </c>
      <c r="L20" s="56">
        <f t="shared" si="0"/>
        <v>459609</v>
      </c>
      <c r="M20" s="56">
        <f t="shared" si="1"/>
        <v>362719</v>
      </c>
      <c r="N20" s="56">
        <f t="shared" si="1"/>
        <v>146763</v>
      </c>
      <c r="O20" s="51"/>
      <c r="P20" s="64">
        <v>2093494</v>
      </c>
      <c r="Q20" s="63">
        <v>119445</v>
      </c>
      <c r="R20" s="67">
        <f t="shared" si="2"/>
        <v>17.3</v>
      </c>
      <c r="S20" s="67">
        <f t="shared" si="3"/>
        <v>22</v>
      </c>
      <c r="T20" s="67">
        <f t="shared" si="4"/>
        <v>169.2</v>
      </c>
      <c r="U20" s="67">
        <f t="shared" si="5"/>
        <v>1.69</v>
      </c>
      <c r="V20" s="56">
        <v>3179425</v>
      </c>
    </row>
    <row r="21" spans="2:22" ht="24" customHeight="1">
      <c r="B21" s="14" t="s">
        <v>26</v>
      </c>
      <c r="C21" s="56">
        <v>0</v>
      </c>
      <c r="D21" s="56">
        <v>0</v>
      </c>
      <c r="E21" s="56">
        <v>0</v>
      </c>
      <c r="F21" s="56">
        <v>0</v>
      </c>
      <c r="G21" s="56">
        <v>0</v>
      </c>
      <c r="H21" s="56">
        <v>0</v>
      </c>
      <c r="I21" s="57">
        <v>1596013</v>
      </c>
      <c r="J21" s="57">
        <v>808717</v>
      </c>
      <c r="K21" s="57">
        <v>357842</v>
      </c>
      <c r="L21" s="56">
        <f t="shared" si="0"/>
        <v>1596013</v>
      </c>
      <c r="M21" s="56">
        <f t="shared" si="1"/>
        <v>808717</v>
      </c>
      <c r="N21" s="56">
        <f t="shared" si="1"/>
        <v>357842</v>
      </c>
      <c r="O21" s="51"/>
      <c r="P21" s="64">
        <v>5579279</v>
      </c>
      <c r="Q21" s="63">
        <v>447061</v>
      </c>
      <c r="R21" s="67">
        <f t="shared" si="2"/>
        <v>14.5</v>
      </c>
      <c r="S21" s="67">
        <f t="shared" si="3"/>
        <v>28.6</v>
      </c>
      <c r="T21" s="67">
        <f t="shared" si="4"/>
        <v>114.3</v>
      </c>
      <c r="U21" s="69">
        <f t="shared" si="5"/>
        <v>1.14</v>
      </c>
      <c r="V21" s="56">
        <v>5567899</v>
      </c>
    </row>
    <row r="22" spans="2:22" ht="24" customHeight="1">
      <c r="B22" s="14" t="s">
        <v>27</v>
      </c>
      <c r="C22" s="56">
        <v>148000</v>
      </c>
      <c r="D22" s="56">
        <v>110245</v>
      </c>
      <c r="E22" s="56">
        <v>19902</v>
      </c>
      <c r="F22" s="56">
        <v>0</v>
      </c>
      <c r="G22" s="56">
        <v>0</v>
      </c>
      <c r="H22" s="56">
        <v>0</v>
      </c>
      <c r="I22" s="57">
        <v>567245</v>
      </c>
      <c r="J22" s="57">
        <v>100021</v>
      </c>
      <c r="K22" s="57">
        <v>50942</v>
      </c>
      <c r="L22" s="56">
        <f t="shared" si="0"/>
        <v>715245</v>
      </c>
      <c r="M22" s="56">
        <f t="shared" si="0"/>
        <v>210266</v>
      </c>
      <c r="N22" s="56">
        <f t="shared" si="0"/>
        <v>70844</v>
      </c>
      <c r="O22" s="51"/>
      <c r="P22" s="64">
        <v>8303513</v>
      </c>
      <c r="Q22" s="63">
        <v>637516</v>
      </c>
      <c r="R22" s="67">
        <f t="shared" si="2"/>
        <v>2.5</v>
      </c>
      <c r="S22" s="67">
        <f t="shared" si="3"/>
        <v>8.6</v>
      </c>
      <c r="T22" s="67">
        <f t="shared" si="4"/>
        <v>114.4</v>
      </c>
      <c r="U22" s="69">
        <f t="shared" si="5"/>
        <v>1.14</v>
      </c>
      <c r="V22" s="56">
        <v>9293086</v>
      </c>
    </row>
    <row r="23" spans="2:22" ht="24" customHeight="1">
      <c r="B23" s="14" t="s">
        <v>28</v>
      </c>
      <c r="C23" s="56">
        <v>0</v>
      </c>
      <c r="D23" s="56">
        <v>0</v>
      </c>
      <c r="E23" s="56">
        <v>0</v>
      </c>
      <c r="F23" s="56">
        <v>0</v>
      </c>
      <c r="G23" s="56">
        <v>0</v>
      </c>
      <c r="H23" s="56">
        <v>0</v>
      </c>
      <c r="I23" s="57">
        <v>38205</v>
      </c>
      <c r="J23" s="57">
        <v>9155</v>
      </c>
      <c r="K23" s="57">
        <v>26131</v>
      </c>
      <c r="L23" s="56">
        <f t="shared" si="0"/>
        <v>38205</v>
      </c>
      <c r="M23" s="56">
        <f t="shared" si="0"/>
        <v>9155</v>
      </c>
      <c r="N23" s="56">
        <f t="shared" si="0"/>
        <v>26131</v>
      </c>
      <c r="O23" s="51"/>
      <c r="P23" s="64">
        <v>2830352</v>
      </c>
      <c r="Q23" s="63">
        <v>187864</v>
      </c>
      <c r="R23" s="67">
        <f t="shared" si="2"/>
        <v>0.3</v>
      </c>
      <c r="S23" s="67">
        <f t="shared" si="3"/>
        <v>1.3</v>
      </c>
      <c r="T23" s="67">
        <f t="shared" si="4"/>
        <v>146.8</v>
      </c>
      <c r="U23" s="69">
        <f t="shared" si="5"/>
        <v>1.47</v>
      </c>
      <c r="V23" s="56">
        <v>4144929</v>
      </c>
    </row>
    <row r="24" spans="2:22" ht="24" customHeight="1">
      <c r="B24" s="14" t="s">
        <v>29</v>
      </c>
      <c r="C24" s="56">
        <v>15476</v>
      </c>
      <c r="D24" s="56">
        <v>15476</v>
      </c>
      <c r="E24" s="56">
        <v>0</v>
      </c>
      <c r="F24" s="56">
        <v>0</v>
      </c>
      <c r="G24" s="56">
        <v>0</v>
      </c>
      <c r="H24" s="56">
        <v>0</v>
      </c>
      <c r="I24" s="57">
        <v>931142</v>
      </c>
      <c r="J24" s="57">
        <v>558461</v>
      </c>
      <c r="K24" s="57">
        <v>219071</v>
      </c>
      <c r="L24" s="56">
        <f t="shared" si="0"/>
        <v>946618</v>
      </c>
      <c r="M24" s="56">
        <f t="shared" si="0"/>
        <v>573937</v>
      </c>
      <c r="N24" s="56">
        <f t="shared" si="0"/>
        <v>219071</v>
      </c>
      <c r="O24" s="51"/>
      <c r="P24" s="64">
        <v>5066777</v>
      </c>
      <c r="Q24" s="63">
        <v>0</v>
      </c>
      <c r="R24" s="67">
        <f t="shared" si="2"/>
        <v>11.3</v>
      </c>
      <c r="S24" s="67">
        <f t="shared" si="3"/>
        <v>18.7</v>
      </c>
      <c r="T24" s="67">
        <f t="shared" si="4"/>
        <v>20.4</v>
      </c>
      <c r="U24" s="69">
        <f t="shared" si="5"/>
        <v>0.2</v>
      </c>
      <c r="V24" s="56">
        <v>461107</v>
      </c>
    </row>
    <row r="25" spans="2:22" ht="24" customHeight="1">
      <c r="B25" s="13" t="s">
        <v>30</v>
      </c>
      <c r="C25" s="54">
        <v>0</v>
      </c>
      <c r="D25" s="54">
        <v>0</v>
      </c>
      <c r="E25" s="54">
        <v>0</v>
      </c>
      <c r="F25" s="54">
        <v>0</v>
      </c>
      <c r="G25" s="54">
        <v>0</v>
      </c>
      <c r="H25" s="54">
        <v>0</v>
      </c>
      <c r="I25" s="55">
        <v>372318</v>
      </c>
      <c r="J25" s="55">
        <v>238373</v>
      </c>
      <c r="K25" s="55">
        <v>133945</v>
      </c>
      <c r="L25" s="54">
        <f t="shared" si="0"/>
        <v>372318</v>
      </c>
      <c r="M25" s="54">
        <f t="shared" si="0"/>
        <v>238373</v>
      </c>
      <c r="N25" s="54">
        <f t="shared" si="0"/>
        <v>133945</v>
      </c>
      <c r="O25" s="51"/>
      <c r="P25" s="63">
        <v>5322169</v>
      </c>
      <c r="Q25" s="63">
        <v>342275</v>
      </c>
      <c r="R25" s="67">
        <f t="shared" si="2"/>
        <v>4.5</v>
      </c>
      <c r="S25" s="67">
        <f t="shared" si="3"/>
        <v>7</v>
      </c>
      <c r="T25" s="67">
        <f t="shared" si="4"/>
        <v>115.2</v>
      </c>
      <c r="U25" s="69">
        <f t="shared" si="5"/>
        <v>1.15</v>
      </c>
      <c r="V25" s="54">
        <v>5891436</v>
      </c>
    </row>
    <row r="26" spans="2:22" ht="24" customHeight="1">
      <c r="B26" s="14" t="s">
        <v>31</v>
      </c>
      <c r="C26" s="56">
        <v>0</v>
      </c>
      <c r="D26" s="56">
        <v>0</v>
      </c>
      <c r="E26" s="56">
        <v>0</v>
      </c>
      <c r="F26" s="56">
        <v>0</v>
      </c>
      <c r="G26" s="56">
        <v>0</v>
      </c>
      <c r="H26" s="56">
        <v>0</v>
      </c>
      <c r="I26" s="57">
        <v>450199</v>
      </c>
      <c r="J26" s="57">
        <v>261503</v>
      </c>
      <c r="K26" s="57">
        <v>108417</v>
      </c>
      <c r="L26" s="56">
        <f t="shared" si="0"/>
        <v>450199</v>
      </c>
      <c r="M26" s="56">
        <f t="shared" si="0"/>
        <v>261503</v>
      </c>
      <c r="N26" s="56">
        <f t="shared" si="0"/>
        <v>108417</v>
      </c>
      <c r="O26" s="51"/>
      <c r="P26" s="64">
        <v>5293258</v>
      </c>
      <c r="Q26" s="63">
        <v>334028</v>
      </c>
      <c r="R26" s="67">
        <f t="shared" si="2"/>
        <v>4.9</v>
      </c>
      <c r="S26" s="67">
        <f t="shared" si="3"/>
        <v>8.5</v>
      </c>
      <c r="T26" s="67">
        <f t="shared" si="4"/>
        <v>183.3</v>
      </c>
      <c r="U26" s="69">
        <f t="shared" si="5"/>
        <v>1.83</v>
      </c>
      <c r="V26" s="56">
        <v>9440416</v>
      </c>
    </row>
    <row r="27" spans="2:22" ht="24" customHeight="1">
      <c r="B27" s="13" t="s">
        <v>32</v>
      </c>
      <c r="C27" s="54">
        <v>233248</v>
      </c>
      <c r="D27" s="54">
        <v>233248</v>
      </c>
      <c r="E27" s="54">
        <v>0</v>
      </c>
      <c r="F27" s="54">
        <v>0</v>
      </c>
      <c r="G27" s="54">
        <v>0</v>
      </c>
      <c r="H27" s="54">
        <v>0</v>
      </c>
      <c r="I27" s="55">
        <v>86308</v>
      </c>
      <c r="J27" s="55">
        <v>78480</v>
      </c>
      <c r="K27" s="55">
        <v>7716</v>
      </c>
      <c r="L27" s="54">
        <f t="shared" si="0"/>
        <v>319556</v>
      </c>
      <c r="M27" s="54">
        <f t="shared" si="0"/>
        <v>311728</v>
      </c>
      <c r="N27" s="54">
        <f t="shared" si="0"/>
        <v>7716</v>
      </c>
      <c r="O27" s="51"/>
      <c r="P27" s="63">
        <v>4578680</v>
      </c>
      <c r="Q27" s="63">
        <v>194349</v>
      </c>
      <c r="R27" s="67">
        <f t="shared" si="2"/>
        <v>6.8</v>
      </c>
      <c r="S27" s="67">
        <f t="shared" si="3"/>
        <v>7</v>
      </c>
      <c r="T27" s="67">
        <f t="shared" si="4"/>
        <v>206</v>
      </c>
      <c r="U27" s="69">
        <f t="shared" si="5"/>
        <v>2.06</v>
      </c>
      <c r="V27" s="54">
        <v>9119593</v>
      </c>
    </row>
    <row r="28" spans="2:22" ht="24" customHeight="1">
      <c r="B28" s="14" t="s">
        <v>33</v>
      </c>
      <c r="C28" s="56">
        <v>40000</v>
      </c>
      <c r="D28" s="56">
        <v>4010</v>
      </c>
      <c r="E28" s="56">
        <v>902</v>
      </c>
      <c r="F28" s="56">
        <v>0</v>
      </c>
      <c r="G28" s="56">
        <v>0</v>
      </c>
      <c r="H28" s="56">
        <v>0</v>
      </c>
      <c r="I28" s="57">
        <v>0</v>
      </c>
      <c r="J28" s="57">
        <v>0</v>
      </c>
      <c r="K28" s="57">
        <v>0</v>
      </c>
      <c r="L28" s="56">
        <f t="shared" si="0"/>
        <v>40000</v>
      </c>
      <c r="M28" s="56">
        <f t="shared" si="0"/>
        <v>4010</v>
      </c>
      <c r="N28" s="56">
        <f t="shared" si="0"/>
        <v>902</v>
      </c>
      <c r="O28" s="51"/>
      <c r="P28" s="64">
        <v>3947148</v>
      </c>
      <c r="Q28" s="63">
        <v>281222</v>
      </c>
      <c r="R28" s="67">
        <f t="shared" si="2"/>
        <v>0.1</v>
      </c>
      <c r="S28" s="67">
        <f t="shared" si="3"/>
        <v>1</v>
      </c>
      <c r="T28" s="67">
        <f t="shared" si="4"/>
        <v>128.5</v>
      </c>
      <c r="U28" s="69">
        <f t="shared" si="5"/>
        <v>1.29</v>
      </c>
      <c r="V28" s="56">
        <v>5069417</v>
      </c>
    </row>
    <row r="29" spans="2:22" ht="24" customHeight="1">
      <c r="B29" s="14" t="s">
        <v>34</v>
      </c>
      <c r="C29" s="56">
        <v>0</v>
      </c>
      <c r="D29" s="56">
        <v>0</v>
      </c>
      <c r="E29" s="56">
        <v>0</v>
      </c>
      <c r="F29" s="56">
        <v>0</v>
      </c>
      <c r="G29" s="56">
        <v>0</v>
      </c>
      <c r="H29" s="56">
        <v>0</v>
      </c>
      <c r="I29" s="57">
        <v>279172</v>
      </c>
      <c r="J29" s="57">
        <v>189952</v>
      </c>
      <c r="K29" s="57">
        <v>89220</v>
      </c>
      <c r="L29" s="56">
        <f t="shared" si="0"/>
        <v>279172</v>
      </c>
      <c r="M29" s="56">
        <f t="shared" si="0"/>
        <v>189952</v>
      </c>
      <c r="N29" s="56">
        <f t="shared" si="0"/>
        <v>89220</v>
      </c>
      <c r="O29" s="51"/>
      <c r="P29" s="64">
        <v>2605453</v>
      </c>
      <c r="Q29" s="63">
        <v>122427</v>
      </c>
      <c r="R29" s="67">
        <f t="shared" si="2"/>
        <v>7.3</v>
      </c>
      <c r="S29" s="67">
        <f t="shared" si="3"/>
        <v>10.7</v>
      </c>
      <c r="T29" s="67">
        <f t="shared" si="4"/>
        <v>128.3</v>
      </c>
      <c r="U29" s="69">
        <f t="shared" si="5"/>
        <v>1.28</v>
      </c>
      <c r="V29" s="56">
        <v>3153878</v>
      </c>
    </row>
    <row r="30" spans="2:22" ht="24" customHeight="1">
      <c r="B30" s="14" t="s">
        <v>51</v>
      </c>
      <c r="C30" s="56">
        <v>0</v>
      </c>
      <c r="D30" s="56">
        <v>0</v>
      </c>
      <c r="E30" s="56">
        <v>0</v>
      </c>
      <c r="F30" s="56">
        <v>0</v>
      </c>
      <c r="G30" s="56">
        <v>0</v>
      </c>
      <c r="H30" s="56">
        <v>0</v>
      </c>
      <c r="I30" s="57">
        <v>685834</v>
      </c>
      <c r="J30" s="57">
        <v>682917</v>
      </c>
      <c r="K30" s="57">
        <v>0</v>
      </c>
      <c r="L30" s="56">
        <f t="shared" si="0"/>
        <v>685834</v>
      </c>
      <c r="M30" s="56">
        <f t="shared" si="0"/>
        <v>682917</v>
      </c>
      <c r="N30" s="56">
        <f t="shared" si="0"/>
        <v>0</v>
      </c>
      <c r="O30" s="51"/>
      <c r="P30" s="64">
        <v>4550118</v>
      </c>
      <c r="Q30" s="63">
        <v>176787</v>
      </c>
      <c r="R30" s="67">
        <f t="shared" si="2"/>
        <v>15</v>
      </c>
      <c r="S30" s="67">
        <f t="shared" si="3"/>
        <v>15.1</v>
      </c>
      <c r="T30" s="67">
        <f t="shared" si="4"/>
        <v>244.5</v>
      </c>
      <c r="U30" s="69">
        <f t="shared" si="5"/>
        <v>2.45</v>
      </c>
      <c r="V30" s="56">
        <v>10442235</v>
      </c>
    </row>
    <row r="31" spans="2:22" ht="24" customHeight="1">
      <c r="B31" s="13" t="s">
        <v>52</v>
      </c>
      <c r="C31" s="54">
        <v>1534511</v>
      </c>
      <c r="D31" s="54">
        <v>674743</v>
      </c>
      <c r="E31" s="54">
        <v>369174</v>
      </c>
      <c r="F31" s="54">
        <v>0</v>
      </c>
      <c r="G31" s="54">
        <v>0</v>
      </c>
      <c r="H31" s="54">
        <v>0</v>
      </c>
      <c r="I31" s="55">
        <v>523904</v>
      </c>
      <c r="J31" s="55">
        <v>173534</v>
      </c>
      <c r="K31" s="55">
        <v>56791</v>
      </c>
      <c r="L31" s="54">
        <f t="shared" si="0"/>
        <v>2058415</v>
      </c>
      <c r="M31" s="54">
        <f t="shared" si="0"/>
        <v>848277</v>
      </c>
      <c r="N31" s="54">
        <f t="shared" si="0"/>
        <v>425965</v>
      </c>
      <c r="O31" s="51"/>
      <c r="P31" s="63">
        <v>5824254</v>
      </c>
      <c r="Q31" s="63">
        <v>237344</v>
      </c>
      <c r="R31" s="67">
        <f t="shared" si="2"/>
        <v>14.6</v>
      </c>
      <c r="S31" s="67">
        <f t="shared" si="3"/>
        <v>35.3</v>
      </c>
      <c r="T31" s="67">
        <f t="shared" si="4"/>
        <v>228.4</v>
      </c>
      <c r="U31" s="69">
        <f t="shared" si="5"/>
        <v>2.28</v>
      </c>
      <c r="V31" s="54">
        <v>12456038</v>
      </c>
    </row>
    <row r="32" spans="2:22" ht="24" customHeight="1">
      <c r="B32" s="13" t="s">
        <v>53</v>
      </c>
      <c r="C32" s="54">
        <v>0</v>
      </c>
      <c r="D32" s="54">
        <v>0</v>
      </c>
      <c r="E32" s="54">
        <v>0</v>
      </c>
      <c r="F32" s="54">
        <v>0</v>
      </c>
      <c r="G32" s="54">
        <v>0</v>
      </c>
      <c r="H32" s="54">
        <v>0</v>
      </c>
      <c r="I32" s="55">
        <v>18206</v>
      </c>
      <c r="J32" s="55">
        <v>5764</v>
      </c>
      <c r="K32" s="55">
        <v>3118</v>
      </c>
      <c r="L32" s="54">
        <f t="shared" si="0"/>
        <v>18206</v>
      </c>
      <c r="M32" s="54">
        <f t="shared" si="0"/>
        <v>5764</v>
      </c>
      <c r="N32" s="54">
        <f t="shared" si="0"/>
        <v>3118</v>
      </c>
      <c r="O32" s="51"/>
      <c r="P32" s="63">
        <v>6026808</v>
      </c>
      <c r="Q32" s="63">
        <v>265492</v>
      </c>
      <c r="R32" s="67">
        <f t="shared" si="2"/>
        <v>0.1</v>
      </c>
      <c r="S32" s="67">
        <f t="shared" si="3"/>
        <v>0.3</v>
      </c>
      <c r="T32" s="67">
        <f t="shared" si="4"/>
        <v>196.5</v>
      </c>
      <c r="U32" s="69">
        <f t="shared" si="5"/>
        <v>1.96</v>
      </c>
      <c r="V32" s="54">
        <v>11836729</v>
      </c>
    </row>
    <row r="33" spans="2:22" ht="24" customHeight="1">
      <c r="B33" s="14" t="s">
        <v>35</v>
      </c>
      <c r="C33" s="56">
        <v>0</v>
      </c>
      <c r="D33" s="56">
        <v>0</v>
      </c>
      <c r="E33" s="56">
        <v>0</v>
      </c>
      <c r="F33" s="56">
        <v>0</v>
      </c>
      <c r="G33" s="56">
        <v>0</v>
      </c>
      <c r="H33" s="56">
        <v>0</v>
      </c>
      <c r="I33" s="57">
        <v>99188</v>
      </c>
      <c r="J33" s="57">
        <v>72411</v>
      </c>
      <c r="K33" s="57">
        <v>25868</v>
      </c>
      <c r="L33" s="56">
        <f t="shared" si="0"/>
        <v>99188</v>
      </c>
      <c r="M33" s="56">
        <f t="shared" si="0"/>
        <v>72411</v>
      </c>
      <c r="N33" s="56">
        <f t="shared" si="0"/>
        <v>25868</v>
      </c>
      <c r="O33" s="51"/>
      <c r="P33" s="64">
        <v>3113605</v>
      </c>
      <c r="Q33" s="63">
        <v>138900</v>
      </c>
      <c r="R33" s="67">
        <f t="shared" si="2"/>
        <v>2.3</v>
      </c>
      <c r="S33" s="67">
        <f t="shared" si="3"/>
        <v>3.2</v>
      </c>
      <c r="T33" s="67">
        <f t="shared" si="4"/>
        <v>156.3</v>
      </c>
      <c r="U33" s="69">
        <f t="shared" si="5"/>
        <v>1.56</v>
      </c>
      <c r="V33" s="56">
        <v>4794792</v>
      </c>
    </row>
    <row r="34" spans="2:22" ht="24" customHeight="1">
      <c r="B34" s="13" t="s">
        <v>36</v>
      </c>
      <c r="C34" s="54">
        <v>0</v>
      </c>
      <c r="D34" s="54">
        <v>0</v>
      </c>
      <c r="E34" s="54">
        <v>0</v>
      </c>
      <c r="F34" s="54">
        <v>0</v>
      </c>
      <c r="G34" s="54">
        <v>0</v>
      </c>
      <c r="H34" s="54">
        <v>0</v>
      </c>
      <c r="I34" s="55">
        <v>2218</v>
      </c>
      <c r="J34" s="55">
        <v>2218</v>
      </c>
      <c r="K34" s="55">
        <v>2218</v>
      </c>
      <c r="L34" s="54">
        <f t="shared" si="0"/>
        <v>2218</v>
      </c>
      <c r="M34" s="54">
        <f t="shared" si="0"/>
        <v>2218</v>
      </c>
      <c r="N34" s="54">
        <f t="shared" si="0"/>
        <v>2218</v>
      </c>
      <c r="O34" s="51"/>
      <c r="P34" s="63">
        <v>4028080</v>
      </c>
      <c r="Q34" s="63">
        <v>188237</v>
      </c>
      <c r="R34" s="67">
        <f t="shared" si="2"/>
        <v>0.1</v>
      </c>
      <c r="S34" s="67">
        <f t="shared" si="3"/>
        <v>0.1</v>
      </c>
      <c r="T34" s="67">
        <f t="shared" si="4"/>
        <v>198.4</v>
      </c>
      <c r="U34" s="69">
        <f t="shared" si="5"/>
        <v>1.98</v>
      </c>
      <c r="V34" s="54">
        <v>7988700</v>
      </c>
    </row>
    <row r="35" spans="2:22" ht="27.75" customHeight="1">
      <c r="B35" s="16" t="s">
        <v>37</v>
      </c>
      <c r="C35" s="60">
        <f>SUM(C6:C19)</f>
        <v>103243555</v>
      </c>
      <c r="D35" s="60">
        <f aca="true" t="shared" si="6" ref="D35:M35">SUM(D6:D19)</f>
        <v>40717412</v>
      </c>
      <c r="E35" s="60">
        <f t="shared" si="6"/>
        <v>8834075</v>
      </c>
      <c r="F35" s="60">
        <f t="shared" si="6"/>
        <v>52245427</v>
      </c>
      <c r="G35" s="60">
        <f t="shared" si="6"/>
        <v>1503530</v>
      </c>
      <c r="H35" s="60">
        <f t="shared" si="6"/>
        <v>1828022</v>
      </c>
      <c r="I35" s="60">
        <f t="shared" si="6"/>
        <v>191571215</v>
      </c>
      <c r="J35" s="60">
        <f t="shared" si="6"/>
        <v>105850439</v>
      </c>
      <c r="K35" s="60">
        <f t="shared" si="6"/>
        <v>34655432</v>
      </c>
      <c r="L35" s="60">
        <f t="shared" si="6"/>
        <v>347060197</v>
      </c>
      <c r="M35" s="60">
        <f t="shared" si="6"/>
        <v>148071381</v>
      </c>
      <c r="N35" s="60">
        <f>SUM(N6:N19)</f>
        <v>45317529</v>
      </c>
      <c r="O35" s="51"/>
      <c r="P35" s="60">
        <f>SUM(P6:P19)</f>
        <v>380889211</v>
      </c>
      <c r="Q35" s="60">
        <f>SUM(Q6:Q19)</f>
        <v>18899216</v>
      </c>
      <c r="R35" s="72">
        <f t="shared" si="2"/>
        <v>38.9</v>
      </c>
      <c r="S35" s="72">
        <f t="shared" si="3"/>
        <v>91.1</v>
      </c>
      <c r="T35" s="72">
        <f t="shared" si="4"/>
        <v>191.5</v>
      </c>
      <c r="U35" s="68">
        <f t="shared" si="5"/>
        <v>1.91</v>
      </c>
      <c r="V35" s="60">
        <f>SUM(V6:V19)</f>
        <v>581182040</v>
      </c>
    </row>
    <row r="36" spans="2:22" ht="27.75" customHeight="1">
      <c r="B36" s="16" t="s">
        <v>64</v>
      </c>
      <c r="C36" s="60">
        <f aca="true" t="shared" si="7" ref="C36:M36">SUM(C20:C34)</f>
        <v>1971235</v>
      </c>
      <c r="D36" s="60">
        <f t="shared" si="7"/>
        <v>1037722</v>
      </c>
      <c r="E36" s="60">
        <f t="shared" si="7"/>
        <v>389978</v>
      </c>
      <c r="F36" s="60">
        <f t="shared" si="7"/>
        <v>0</v>
      </c>
      <c r="G36" s="60">
        <f t="shared" si="7"/>
        <v>0</v>
      </c>
      <c r="H36" s="60">
        <f t="shared" si="7"/>
        <v>0</v>
      </c>
      <c r="I36" s="60">
        <f t="shared" si="7"/>
        <v>6109561</v>
      </c>
      <c r="J36" s="60">
        <f t="shared" si="7"/>
        <v>3544225</v>
      </c>
      <c r="K36" s="60">
        <f t="shared" si="7"/>
        <v>1228042</v>
      </c>
      <c r="L36" s="60">
        <f t="shared" si="7"/>
        <v>8080796</v>
      </c>
      <c r="M36" s="60">
        <f t="shared" si="7"/>
        <v>4581947</v>
      </c>
      <c r="N36" s="60">
        <f>SUM(N20:N34)</f>
        <v>1618020</v>
      </c>
      <c r="O36" s="51"/>
      <c r="P36" s="60">
        <f>SUM(P20:P34)</f>
        <v>69162988</v>
      </c>
      <c r="Q36" s="60">
        <f>SUM(Q20:Q34)</f>
        <v>3672947</v>
      </c>
      <c r="R36" s="72">
        <f t="shared" si="2"/>
        <v>6.6</v>
      </c>
      <c r="S36" s="72">
        <f t="shared" si="3"/>
        <v>11.7</v>
      </c>
      <c r="T36" s="72">
        <f t="shared" si="4"/>
        <v>155.3</v>
      </c>
      <c r="U36" s="68">
        <f t="shared" si="5"/>
        <v>1.55</v>
      </c>
      <c r="V36" s="60">
        <f>SUM(V20:V34)</f>
        <v>102839680</v>
      </c>
    </row>
    <row r="37" spans="2:22" ht="27.75" customHeight="1">
      <c r="B37" s="16" t="s">
        <v>39</v>
      </c>
      <c r="C37" s="60">
        <f aca="true" t="shared" si="8" ref="C37:M37">SUM(C6:C34)</f>
        <v>105214790</v>
      </c>
      <c r="D37" s="60">
        <f t="shared" si="8"/>
        <v>41755134</v>
      </c>
      <c r="E37" s="60">
        <f t="shared" si="8"/>
        <v>9224053</v>
      </c>
      <c r="F37" s="60">
        <f t="shared" si="8"/>
        <v>52245427</v>
      </c>
      <c r="G37" s="60">
        <f t="shared" si="8"/>
        <v>1503530</v>
      </c>
      <c r="H37" s="60">
        <f t="shared" si="8"/>
        <v>1828022</v>
      </c>
      <c r="I37" s="60">
        <f t="shared" si="8"/>
        <v>197680776</v>
      </c>
      <c r="J37" s="60">
        <f t="shared" si="8"/>
        <v>109394664</v>
      </c>
      <c r="K37" s="61">
        <f t="shared" si="8"/>
        <v>35883474</v>
      </c>
      <c r="L37" s="60">
        <f t="shared" si="8"/>
        <v>355140993</v>
      </c>
      <c r="M37" s="60">
        <f t="shared" si="8"/>
        <v>152653328</v>
      </c>
      <c r="N37" s="60">
        <f>SUM(N6:N34)</f>
        <v>46935549</v>
      </c>
      <c r="O37" s="51"/>
      <c r="P37" s="60">
        <f>SUM(P6:P34)</f>
        <v>450052199</v>
      </c>
      <c r="Q37" s="60">
        <f>SUM(Q6:Q34)</f>
        <v>22572163</v>
      </c>
      <c r="R37" s="72">
        <f t="shared" si="2"/>
        <v>33.9</v>
      </c>
      <c r="S37" s="72">
        <f t="shared" si="3"/>
        <v>78.9</v>
      </c>
      <c r="T37" s="72">
        <f t="shared" si="4"/>
        <v>185.9</v>
      </c>
      <c r="U37" s="72">
        <f t="shared" si="5"/>
        <v>1.86</v>
      </c>
      <c r="V37" s="60">
        <f>SUM(V6:V34)</f>
        <v>684021720</v>
      </c>
    </row>
    <row r="38" spans="18:21" ht="21" customHeight="1">
      <c r="R38" s="4" t="s">
        <v>40</v>
      </c>
      <c r="S38" s="4"/>
      <c r="T38" s="4"/>
      <c r="U38" s="4"/>
    </row>
    <row r="39" spans="17:21" ht="21" customHeight="1">
      <c r="Q39" t="s">
        <v>42</v>
      </c>
      <c r="R39" s="4"/>
      <c r="S39" s="4"/>
      <c r="T39" s="5" t="s">
        <v>44</v>
      </c>
      <c r="U39" s="4"/>
    </row>
    <row r="40" spans="17:21" ht="21.75" customHeight="1">
      <c r="Q40" s="6" t="s">
        <v>37</v>
      </c>
      <c r="R40" s="73">
        <f>ROUND(AVERAGE(R6:R19),1)</f>
        <v>32.7</v>
      </c>
      <c r="S40" s="73">
        <f>ROUND(AVERAGE(S6:S19),1)</f>
        <v>72.2</v>
      </c>
      <c r="T40" s="73">
        <f>ROUND(AVERAGE(T6:T19),1)</f>
        <v>201.5</v>
      </c>
      <c r="U40" s="73">
        <f>ROUND(AVERAGE(U6:U19),2)</f>
        <v>2.01</v>
      </c>
    </row>
    <row r="41" spans="17:21" ht="21.75" customHeight="1">
      <c r="Q41" s="6" t="s">
        <v>38</v>
      </c>
      <c r="R41" s="73">
        <f>ROUND(AVERAGE(R20:R34),1)</f>
        <v>6.8</v>
      </c>
      <c r="S41" s="73">
        <f>ROUND(AVERAGE(S20:S34),1)</f>
        <v>11.2</v>
      </c>
      <c r="T41" s="73">
        <f>ROUND(AVERAGE(T20:T34),1)</f>
        <v>156.7</v>
      </c>
      <c r="U41" s="73">
        <f>ROUND(AVERAGE(U20:U34),2)</f>
        <v>1.57</v>
      </c>
    </row>
    <row r="42" spans="17:21" ht="21.75" customHeight="1">
      <c r="Q42" s="6" t="s">
        <v>39</v>
      </c>
      <c r="R42" s="73">
        <f>ROUND(AVERAGE(R6:R34),1)</f>
        <v>19.3</v>
      </c>
      <c r="S42" s="73">
        <f>ROUND(AVERAGE(S6:S34),1)</f>
        <v>40.6</v>
      </c>
      <c r="T42" s="73">
        <f>ROUND(AVERAGE(T6:T34),1)</f>
        <v>178.3</v>
      </c>
      <c r="U42" s="73">
        <f>ROUND(AVERAGE(U6:U34),2)</f>
        <v>1.78</v>
      </c>
    </row>
    <row r="43" ht="21" customHeight="1">
      <c r="R43" t="s">
        <v>41</v>
      </c>
    </row>
  </sheetData>
  <sheetProtection/>
  <printOptions/>
  <pageMargins left="0.5905511811023623" right="0.5905511811023623" top="1.1811023622047245" bottom="0.5905511811023623" header="0.7874015748031497" footer="0.3937007874015748"/>
  <pageSetup fitToWidth="2" horizontalDpi="600" verticalDpi="600" orientation="landscape" paperSize="9" scale="44" r:id="rId1"/>
  <headerFooter alignWithMargins="0">
    <oddHeader>&amp;L&amp;"ＭＳ ゴシック,標準"&amp;24 １７ 債務負担行為の状況（２９年度決算額）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V43"/>
  <sheetViews>
    <sheetView showGridLines="0" view="pageBreakPreview" zoomScale="65" zoomScaleNormal="55" zoomScaleSheetLayoutView="65" workbookViewId="0" topLeftCell="B1">
      <pane xSplit="1" ySplit="5" topLeftCell="C6" activePane="bottomRight" state="frozen"/>
      <selection pane="topLeft" activeCell="B6" sqref="B6"/>
      <selection pane="topRight" activeCell="B6" sqref="B6"/>
      <selection pane="bottomLeft" activeCell="B6" sqref="B6"/>
      <selection pane="bottomRight" activeCell="I19" sqref="I19"/>
    </sheetView>
  </sheetViews>
  <sheetFormatPr defaultColWidth="8.66015625" defaultRowHeight="18"/>
  <cols>
    <col min="1" max="1" width="0" style="7" hidden="1" customWidth="1"/>
    <col min="2" max="2" width="11.66015625" style="7" customWidth="1"/>
    <col min="3" max="4" width="12.16015625" style="0" customWidth="1"/>
    <col min="5" max="5" width="11.66015625" style="0" customWidth="1"/>
    <col min="6" max="6" width="12.66015625" style="0" customWidth="1"/>
    <col min="7" max="7" width="12.16015625" style="0" customWidth="1"/>
    <col min="8" max="8" width="11.66015625" style="0" customWidth="1"/>
    <col min="9" max="10" width="12.16015625" style="0" customWidth="1"/>
    <col min="11" max="11" width="11.66015625" style="0" customWidth="1"/>
    <col min="12" max="12" width="12.66015625" style="0" customWidth="1"/>
    <col min="13" max="13" width="12.16015625" style="0" customWidth="1"/>
    <col min="14" max="14" width="11.66015625" style="0" customWidth="1"/>
    <col min="15" max="15" width="1.66015625" style="0" customWidth="1"/>
    <col min="16" max="16" width="12.66015625" style="0" customWidth="1"/>
    <col min="17" max="17" width="11.66015625" style="0" customWidth="1"/>
    <col min="18" max="19" width="10.66015625" style="0" customWidth="1"/>
    <col min="20" max="20" width="11.16015625" style="0" customWidth="1"/>
    <col min="21" max="21" width="10.66015625" style="0" customWidth="1"/>
    <col min="22" max="22" width="13.16015625" style="0" customWidth="1"/>
    <col min="23" max="23" width="14" style="0" customWidth="1"/>
  </cols>
  <sheetData>
    <row r="1" spans="1:22" ht="17.25">
      <c r="A1" s="20"/>
      <c r="B1" s="82" t="s">
        <v>69</v>
      </c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2"/>
      <c r="O1" s="22"/>
      <c r="P1" s="22"/>
      <c r="Q1" s="22"/>
      <c r="R1" s="22"/>
      <c r="S1" s="22"/>
      <c r="T1" s="22"/>
      <c r="U1" s="22"/>
      <c r="V1" s="21"/>
    </row>
    <row r="2" spans="1:22" ht="21" customHeight="1">
      <c r="A2" s="20"/>
      <c r="B2" s="23" t="s">
        <v>70</v>
      </c>
      <c r="C2" s="24"/>
      <c r="D2" s="24"/>
      <c r="E2" s="24"/>
      <c r="F2" s="24"/>
      <c r="G2" s="24"/>
      <c r="H2" s="24"/>
      <c r="I2" s="24"/>
      <c r="J2" s="24"/>
      <c r="K2" s="25"/>
      <c r="L2" s="24"/>
      <c r="M2" s="24"/>
      <c r="N2" s="25"/>
      <c r="O2" s="26"/>
      <c r="P2" s="25"/>
      <c r="Q2" s="25"/>
      <c r="R2" s="22"/>
      <c r="S2" s="22"/>
      <c r="T2" s="25"/>
      <c r="U2" s="21"/>
      <c r="V2" s="25" t="s">
        <v>71</v>
      </c>
    </row>
    <row r="3" spans="1:22" ht="21" customHeight="1">
      <c r="A3" s="20"/>
      <c r="B3" s="27"/>
      <c r="C3" s="48" t="s">
        <v>1</v>
      </c>
      <c r="D3" s="49"/>
      <c r="E3" s="50"/>
      <c r="F3" s="48" t="s">
        <v>2</v>
      </c>
      <c r="G3" s="49"/>
      <c r="H3" s="50"/>
      <c r="I3" s="48" t="s">
        <v>3</v>
      </c>
      <c r="J3" s="49"/>
      <c r="K3" s="50"/>
      <c r="L3" s="48" t="s">
        <v>4</v>
      </c>
      <c r="M3" s="49"/>
      <c r="N3" s="50"/>
      <c r="O3" s="22"/>
      <c r="P3" s="28"/>
      <c r="Q3" s="29"/>
      <c r="R3" s="30" t="s">
        <v>7</v>
      </c>
      <c r="S3" s="30" t="s">
        <v>72</v>
      </c>
      <c r="T3" s="46" t="s">
        <v>5</v>
      </c>
      <c r="U3" s="30"/>
      <c r="V3" s="31"/>
    </row>
    <row r="4" spans="1:22" ht="21" customHeight="1">
      <c r="A4" s="20"/>
      <c r="B4" s="32"/>
      <c r="C4" s="33" t="s">
        <v>6</v>
      </c>
      <c r="D4" s="33" t="s">
        <v>7</v>
      </c>
      <c r="E4" s="33" t="s">
        <v>8</v>
      </c>
      <c r="F4" s="33" t="s">
        <v>6</v>
      </c>
      <c r="G4" s="33" t="s">
        <v>7</v>
      </c>
      <c r="H4" s="33" t="s">
        <v>8</v>
      </c>
      <c r="I4" s="33" t="s">
        <v>6</v>
      </c>
      <c r="J4" s="33" t="s">
        <v>7</v>
      </c>
      <c r="K4" s="33" t="s">
        <v>8</v>
      </c>
      <c r="L4" s="33" t="s">
        <v>6</v>
      </c>
      <c r="M4" s="33" t="s">
        <v>7</v>
      </c>
      <c r="N4" s="33" t="s">
        <v>8</v>
      </c>
      <c r="O4" s="34"/>
      <c r="P4" s="33" t="s">
        <v>9</v>
      </c>
      <c r="Q4" s="35" t="s">
        <v>73</v>
      </c>
      <c r="R4" s="45" t="s">
        <v>74</v>
      </c>
      <c r="S4" s="45" t="s">
        <v>75</v>
      </c>
      <c r="T4" s="47" t="s">
        <v>76</v>
      </c>
      <c r="U4" s="41" t="s">
        <v>77</v>
      </c>
      <c r="V4" s="33" t="s">
        <v>13</v>
      </c>
    </row>
    <row r="5" spans="1:22" ht="21" customHeight="1">
      <c r="A5" s="20"/>
      <c r="B5" s="36"/>
      <c r="C5" s="37" t="s">
        <v>10</v>
      </c>
      <c r="D5" s="37" t="s">
        <v>11</v>
      </c>
      <c r="E5" s="37" t="s">
        <v>12</v>
      </c>
      <c r="F5" s="37" t="s">
        <v>10</v>
      </c>
      <c r="G5" s="37" t="s">
        <v>11</v>
      </c>
      <c r="H5" s="37" t="s">
        <v>12</v>
      </c>
      <c r="I5" s="37" t="s">
        <v>10</v>
      </c>
      <c r="J5" s="37" t="s">
        <v>11</v>
      </c>
      <c r="K5" s="37" t="s">
        <v>12</v>
      </c>
      <c r="L5" s="37" t="s">
        <v>10</v>
      </c>
      <c r="M5" s="37" t="s">
        <v>11</v>
      </c>
      <c r="N5" s="37" t="s">
        <v>12</v>
      </c>
      <c r="O5" s="34"/>
      <c r="P5" s="38"/>
      <c r="Q5" s="42" t="s">
        <v>78</v>
      </c>
      <c r="R5" s="43" t="s">
        <v>79</v>
      </c>
      <c r="S5" s="43" t="s">
        <v>79</v>
      </c>
      <c r="T5" s="44" t="s">
        <v>80</v>
      </c>
      <c r="U5" s="39"/>
      <c r="V5" s="40"/>
    </row>
    <row r="6" spans="2:22" ht="24" customHeight="1">
      <c r="B6" s="12" t="s">
        <v>14</v>
      </c>
      <c r="C6" s="52">
        <v>808404</v>
      </c>
      <c r="D6" s="52">
        <v>0</v>
      </c>
      <c r="E6" s="52">
        <v>0</v>
      </c>
      <c r="F6" s="52">
        <v>17000000</v>
      </c>
      <c r="G6" s="52">
        <v>0</v>
      </c>
      <c r="H6" s="52">
        <v>0</v>
      </c>
      <c r="I6" s="53">
        <v>13683981</v>
      </c>
      <c r="J6" s="53">
        <v>8504409</v>
      </c>
      <c r="K6" s="53">
        <v>1720918</v>
      </c>
      <c r="L6" s="52">
        <f>SUM(C6,F6,I6)</f>
        <v>31492385</v>
      </c>
      <c r="M6" s="52">
        <f>SUM(D6,G6,J6)</f>
        <v>8504409</v>
      </c>
      <c r="N6" s="52">
        <f>SUM(E6,H6,K6)</f>
        <v>1720918</v>
      </c>
      <c r="O6" s="51"/>
      <c r="P6" s="62">
        <v>66753358</v>
      </c>
      <c r="Q6" s="63">
        <v>3931158</v>
      </c>
      <c r="R6" s="67">
        <f>ROUND(M6/P6*100,1)</f>
        <v>12.7</v>
      </c>
      <c r="S6" s="67">
        <f>ROUND(+L6/P6*100,1)</f>
        <v>47.2</v>
      </c>
      <c r="T6" s="68">
        <f>ROUND((M6+V6)/P6*100,1)</f>
        <v>172</v>
      </c>
      <c r="U6" s="68">
        <f>ROUND((M6+V6)/P6,2)</f>
        <v>1.72</v>
      </c>
      <c r="V6" s="52">
        <v>106323081</v>
      </c>
    </row>
    <row r="7" spans="2:22" ht="24" customHeight="1">
      <c r="B7" s="13" t="s">
        <v>15</v>
      </c>
      <c r="C7" s="54">
        <v>48830036</v>
      </c>
      <c r="D7" s="54">
        <v>6203324</v>
      </c>
      <c r="E7" s="54">
        <v>3236407</v>
      </c>
      <c r="F7" s="54">
        <v>15982807</v>
      </c>
      <c r="G7" s="54">
        <v>2236087</v>
      </c>
      <c r="H7" s="54">
        <v>1357557</v>
      </c>
      <c r="I7" s="55">
        <v>37391836</v>
      </c>
      <c r="J7" s="55">
        <v>24291570</v>
      </c>
      <c r="K7" s="55">
        <v>4130891</v>
      </c>
      <c r="L7" s="54">
        <f aca="true" t="shared" si="0" ref="L7:N34">SUM(C7,F7,I7)</f>
        <v>102204679</v>
      </c>
      <c r="M7" s="54">
        <f t="shared" si="0"/>
        <v>32730981</v>
      </c>
      <c r="N7" s="54">
        <f t="shared" si="0"/>
        <v>8724855</v>
      </c>
      <c r="O7" s="51"/>
      <c r="P7" s="63">
        <v>70210994</v>
      </c>
      <c r="Q7" s="63">
        <v>212607</v>
      </c>
      <c r="R7" s="67">
        <f aca="true" t="shared" si="1" ref="R7:R37">ROUND(M7/P7*100,1)</f>
        <v>46.6</v>
      </c>
      <c r="S7" s="67">
        <f aca="true" t="shared" si="2" ref="S7:S37">ROUND(+L7/P7*100,1)</f>
        <v>145.6</v>
      </c>
      <c r="T7" s="67">
        <f aca="true" t="shared" si="3" ref="T7:T37">ROUND((M7+V7)/P7*100,1)</f>
        <v>144.4</v>
      </c>
      <c r="U7" s="69">
        <f aca="true" t="shared" si="4" ref="U7:U37">ROUND((M7+V7)/P7,2)</f>
        <v>1.44</v>
      </c>
      <c r="V7" s="54">
        <v>68679194</v>
      </c>
    </row>
    <row r="8" spans="2:22" ht="24" customHeight="1">
      <c r="B8" s="13" t="s">
        <v>16</v>
      </c>
      <c r="C8" s="54">
        <v>183000</v>
      </c>
      <c r="D8" s="54">
        <v>183000</v>
      </c>
      <c r="E8" s="54">
        <v>0</v>
      </c>
      <c r="F8" s="54">
        <v>0</v>
      </c>
      <c r="G8" s="54">
        <v>0</v>
      </c>
      <c r="H8" s="54">
        <v>0</v>
      </c>
      <c r="I8" s="55">
        <v>8334068</v>
      </c>
      <c r="J8" s="55">
        <v>4475352</v>
      </c>
      <c r="K8" s="55">
        <v>2033842</v>
      </c>
      <c r="L8" s="54">
        <f t="shared" si="0"/>
        <v>8517068</v>
      </c>
      <c r="M8" s="54">
        <f t="shared" si="0"/>
        <v>4658352</v>
      </c>
      <c r="N8" s="54">
        <f t="shared" si="0"/>
        <v>2033842</v>
      </c>
      <c r="O8" s="51"/>
      <c r="P8" s="63">
        <v>29904712</v>
      </c>
      <c r="Q8" s="63">
        <v>1845859</v>
      </c>
      <c r="R8" s="67">
        <f t="shared" si="1"/>
        <v>15.6</v>
      </c>
      <c r="S8" s="67">
        <f t="shared" si="2"/>
        <v>28.5</v>
      </c>
      <c r="T8" s="67">
        <f t="shared" si="3"/>
        <v>191.4</v>
      </c>
      <c r="U8" s="69">
        <f t="shared" si="4"/>
        <v>1.91</v>
      </c>
      <c r="V8" s="54">
        <v>52581084</v>
      </c>
    </row>
    <row r="9" spans="2:22" ht="24" customHeight="1">
      <c r="B9" s="14" t="s">
        <v>17</v>
      </c>
      <c r="C9" s="56">
        <v>1728319</v>
      </c>
      <c r="D9" s="56">
        <v>313705</v>
      </c>
      <c r="E9" s="56">
        <v>27594</v>
      </c>
      <c r="F9" s="56">
        <v>2000000</v>
      </c>
      <c r="G9" s="56">
        <v>0</v>
      </c>
      <c r="H9" s="56">
        <v>0</v>
      </c>
      <c r="I9" s="57">
        <v>26009807</v>
      </c>
      <c r="J9" s="57">
        <v>13575071</v>
      </c>
      <c r="K9" s="57">
        <v>1603893</v>
      </c>
      <c r="L9" s="56">
        <f t="shared" si="0"/>
        <v>29738126</v>
      </c>
      <c r="M9" s="56">
        <f t="shared" si="0"/>
        <v>13888776</v>
      </c>
      <c r="N9" s="56">
        <f t="shared" si="0"/>
        <v>1631487</v>
      </c>
      <c r="O9" s="51"/>
      <c r="P9" s="64">
        <v>39846984</v>
      </c>
      <c r="Q9" s="63">
        <v>2465702</v>
      </c>
      <c r="R9" s="67">
        <f t="shared" si="1"/>
        <v>34.9</v>
      </c>
      <c r="S9" s="67">
        <f t="shared" si="2"/>
        <v>74.6</v>
      </c>
      <c r="T9" s="67">
        <f t="shared" si="3"/>
        <v>149.4</v>
      </c>
      <c r="U9" s="69">
        <f t="shared" si="4"/>
        <v>1.49</v>
      </c>
      <c r="V9" s="56">
        <v>45631228</v>
      </c>
    </row>
    <row r="10" spans="2:22" ht="24" customHeight="1">
      <c r="B10" s="14" t="s">
        <v>18</v>
      </c>
      <c r="C10" s="56">
        <v>4688083</v>
      </c>
      <c r="D10" s="56">
        <v>2068509</v>
      </c>
      <c r="E10" s="56">
        <v>143576</v>
      </c>
      <c r="F10" s="56">
        <v>0</v>
      </c>
      <c r="G10" s="56">
        <v>0</v>
      </c>
      <c r="H10" s="56">
        <v>0</v>
      </c>
      <c r="I10" s="57">
        <v>36155023</v>
      </c>
      <c r="J10" s="57">
        <v>26152936</v>
      </c>
      <c r="K10" s="57">
        <v>4470844</v>
      </c>
      <c r="L10" s="56">
        <f t="shared" si="0"/>
        <v>40843106</v>
      </c>
      <c r="M10" s="56">
        <f t="shared" si="0"/>
        <v>28221445</v>
      </c>
      <c r="N10" s="56">
        <f t="shared" si="0"/>
        <v>4614420</v>
      </c>
      <c r="O10" s="51"/>
      <c r="P10" s="64">
        <v>30258838</v>
      </c>
      <c r="Q10" s="63">
        <v>1859205</v>
      </c>
      <c r="R10" s="67">
        <f t="shared" si="1"/>
        <v>93.3</v>
      </c>
      <c r="S10" s="67">
        <f t="shared" si="2"/>
        <v>135</v>
      </c>
      <c r="T10" s="67">
        <f t="shared" si="3"/>
        <v>285.3</v>
      </c>
      <c r="U10" s="69">
        <f t="shared" si="4"/>
        <v>2.85</v>
      </c>
      <c r="V10" s="56">
        <v>58095273</v>
      </c>
    </row>
    <row r="11" spans="2:22" ht="24" customHeight="1">
      <c r="B11" s="14" t="s">
        <v>19</v>
      </c>
      <c r="C11" s="56">
        <v>10195985</v>
      </c>
      <c r="D11" s="56">
        <v>6285957</v>
      </c>
      <c r="E11" s="56">
        <v>293567</v>
      </c>
      <c r="F11" s="56">
        <v>15000000</v>
      </c>
      <c r="G11" s="56">
        <v>0</v>
      </c>
      <c r="H11" s="56">
        <v>0</v>
      </c>
      <c r="I11" s="57">
        <v>38858589</v>
      </c>
      <c r="J11" s="57">
        <v>31743309</v>
      </c>
      <c r="K11" s="57">
        <v>1294894</v>
      </c>
      <c r="L11" s="56">
        <f t="shared" si="0"/>
        <v>64054574</v>
      </c>
      <c r="M11" s="56">
        <f t="shared" si="0"/>
        <v>38029266</v>
      </c>
      <c r="N11" s="56">
        <f t="shared" si="0"/>
        <v>1588461</v>
      </c>
      <c r="O11" s="51"/>
      <c r="P11" s="64">
        <v>36958913</v>
      </c>
      <c r="Q11" s="63">
        <v>2371252</v>
      </c>
      <c r="R11" s="67">
        <f t="shared" si="1"/>
        <v>102.9</v>
      </c>
      <c r="S11" s="67">
        <f t="shared" si="2"/>
        <v>173.3</v>
      </c>
      <c r="T11" s="67">
        <f t="shared" si="3"/>
        <v>222.7</v>
      </c>
      <c r="U11" s="69">
        <f t="shared" si="4"/>
        <v>2.23</v>
      </c>
      <c r="V11" s="56">
        <v>44284136</v>
      </c>
    </row>
    <row r="12" spans="2:22" ht="24" customHeight="1">
      <c r="B12" s="14" t="s">
        <v>20</v>
      </c>
      <c r="C12" s="56">
        <v>0</v>
      </c>
      <c r="D12" s="56">
        <v>0</v>
      </c>
      <c r="E12" s="56">
        <v>0</v>
      </c>
      <c r="F12" s="56">
        <v>0</v>
      </c>
      <c r="G12" s="56">
        <v>0</v>
      </c>
      <c r="H12" s="56">
        <v>0</v>
      </c>
      <c r="I12" s="57">
        <v>3228265</v>
      </c>
      <c r="J12" s="57">
        <v>1437856</v>
      </c>
      <c r="K12" s="57">
        <v>344600</v>
      </c>
      <c r="L12" s="56">
        <f t="shared" si="0"/>
        <v>3228265</v>
      </c>
      <c r="M12" s="56">
        <f t="shared" si="0"/>
        <v>1437856</v>
      </c>
      <c r="N12" s="56">
        <f t="shared" si="0"/>
        <v>344600</v>
      </c>
      <c r="O12" s="51"/>
      <c r="P12" s="64">
        <v>15721589</v>
      </c>
      <c r="Q12" s="63">
        <v>1215365</v>
      </c>
      <c r="R12" s="67">
        <f t="shared" si="1"/>
        <v>9.1</v>
      </c>
      <c r="S12" s="67">
        <f t="shared" si="2"/>
        <v>20.5</v>
      </c>
      <c r="T12" s="67">
        <f t="shared" si="3"/>
        <v>230.6</v>
      </c>
      <c r="U12" s="69">
        <f t="shared" si="4"/>
        <v>2.31</v>
      </c>
      <c r="V12" s="56">
        <v>34810455</v>
      </c>
    </row>
    <row r="13" spans="2:22" ht="24" customHeight="1">
      <c r="B13" s="14" t="s">
        <v>21</v>
      </c>
      <c r="C13" s="56">
        <v>0</v>
      </c>
      <c r="D13" s="56">
        <v>0</v>
      </c>
      <c r="E13" s="56">
        <v>0</v>
      </c>
      <c r="F13" s="56">
        <v>0</v>
      </c>
      <c r="G13" s="56">
        <v>0</v>
      </c>
      <c r="H13" s="56">
        <v>0</v>
      </c>
      <c r="I13" s="57">
        <v>4479207</v>
      </c>
      <c r="J13" s="57">
        <v>1957194</v>
      </c>
      <c r="K13" s="57">
        <v>715559</v>
      </c>
      <c r="L13" s="56">
        <f t="shared" si="0"/>
        <v>4479207</v>
      </c>
      <c r="M13" s="56">
        <f t="shared" si="0"/>
        <v>1957194</v>
      </c>
      <c r="N13" s="56">
        <f t="shared" si="0"/>
        <v>715559</v>
      </c>
      <c r="O13" s="51"/>
      <c r="P13" s="64">
        <v>5876367</v>
      </c>
      <c r="Q13" s="63">
        <v>295214</v>
      </c>
      <c r="R13" s="67">
        <f t="shared" si="1"/>
        <v>33.3</v>
      </c>
      <c r="S13" s="67">
        <f t="shared" si="2"/>
        <v>76.2</v>
      </c>
      <c r="T13" s="67">
        <f t="shared" si="3"/>
        <v>220.1</v>
      </c>
      <c r="U13" s="69">
        <f t="shared" si="4"/>
        <v>2.2</v>
      </c>
      <c r="V13" s="56">
        <v>10974475</v>
      </c>
    </row>
    <row r="14" spans="2:22" ht="24" customHeight="1">
      <c r="B14" s="14" t="s">
        <v>22</v>
      </c>
      <c r="C14" s="56">
        <v>165440</v>
      </c>
      <c r="D14" s="56">
        <v>0</v>
      </c>
      <c r="E14" s="56">
        <v>165440</v>
      </c>
      <c r="F14" s="56">
        <v>0</v>
      </c>
      <c r="G14" s="56">
        <v>0</v>
      </c>
      <c r="H14" s="56">
        <v>0</v>
      </c>
      <c r="I14" s="57">
        <v>3152256</v>
      </c>
      <c r="J14" s="57">
        <v>1582854</v>
      </c>
      <c r="K14" s="57">
        <v>599861</v>
      </c>
      <c r="L14" s="56">
        <f t="shared" si="0"/>
        <v>3317696</v>
      </c>
      <c r="M14" s="56">
        <f t="shared" si="0"/>
        <v>1582854</v>
      </c>
      <c r="N14" s="56">
        <f t="shared" si="0"/>
        <v>765301</v>
      </c>
      <c r="O14" s="51"/>
      <c r="P14" s="64">
        <v>12933932</v>
      </c>
      <c r="Q14" s="63">
        <v>528034</v>
      </c>
      <c r="R14" s="67">
        <f t="shared" si="1"/>
        <v>12.2</v>
      </c>
      <c r="S14" s="67">
        <f t="shared" si="2"/>
        <v>25.7</v>
      </c>
      <c r="T14" s="67">
        <f t="shared" si="3"/>
        <v>139.2</v>
      </c>
      <c r="U14" s="69">
        <f t="shared" si="4"/>
        <v>1.39</v>
      </c>
      <c r="V14" s="56">
        <v>16419604</v>
      </c>
    </row>
    <row r="15" spans="2:22" ht="24" customHeight="1">
      <c r="B15" s="14" t="s">
        <v>23</v>
      </c>
      <c r="C15" s="56">
        <v>933812</v>
      </c>
      <c r="D15" s="56">
        <v>306377</v>
      </c>
      <c r="E15" s="56">
        <v>527571</v>
      </c>
      <c r="F15" s="56">
        <v>180000</v>
      </c>
      <c r="G15" s="56">
        <v>0</v>
      </c>
      <c r="H15" s="56">
        <v>0</v>
      </c>
      <c r="I15" s="57">
        <v>409360</v>
      </c>
      <c r="J15" s="57">
        <v>145894</v>
      </c>
      <c r="K15" s="57">
        <v>119625</v>
      </c>
      <c r="L15" s="56">
        <f t="shared" si="0"/>
        <v>1523172</v>
      </c>
      <c r="M15" s="56">
        <f t="shared" si="0"/>
        <v>452271</v>
      </c>
      <c r="N15" s="56">
        <f t="shared" si="0"/>
        <v>647196</v>
      </c>
      <c r="O15" s="51"/>
      <c r="P15" s="64">
        <v>6254502</v>
      </c>
      <c r="Q15" s="63">
        <v>349656</v>
      </c>
      <c r="R15" s="67">
        <f t="shared" si="1"/>
        <v>7.2</v>
      </c>
      <c r="S15" s="67">
        <f t="shared" si="2"/>
        <v>24.4</v>
      </c>
      <c r="T15" s="67">
        <f t="shared" si="3"/>
        <v>209.5</v>
      </c>
      <c r="U15" s="69">
        <f t="shared" si="4"/>
        <v>2.1</v>
      </c>
      <c r="V15" s="56">
        <v>12652066</v>
      </c>
    </row>
    <row r="16" spans="2:22" ht="24" customHeight="1">
      <c r="B16" s="13" t="s">
        <v>24</v>
      </c>
      <c r="C16" s="54">
        <v>0</v>
      </c>
      <c r="D16" s="54">
        <v>0</v>
      </c>
      <c r="E16" s="54">
        <v>0</v>
      </c>
      <c r="F16" s="54">
        <v>700000</v>
      </c>
      <c r="G16" s="54">
        <v>0</v>
      </c>
      <c r="H16" s="54">
        <v>0</v>
      </c>
      <c r="I16" s="55">
        <v>1218867</v>
      </c>
      <c r="J16" s="55">
        <v>410348</v>
      </c>
      <c r="K16" s="55">
        <v>569077</v>
      </c>
      <c r="L16" s="54">
        <f t="shared" si="0"/>
        <v>1918867</v>
      </c>
      <c r="M16" s="54">
        <f t="shared" si="0"/>
        <v>410348</v>
      </c>
      <c r="N16" s="54">
        <f t="shared" si="0"/>
        <v>569077</v>
      </c>
      <c r="O16" s="51"/>
      <c r="P16" s="63">
        <v>7119761</v>
      </c>
      <c r="Q16" s="63">
        <v>311854</v>
      </c>
      <c r="R16" s="67">
        <f t="shared" si="1"/>
        <v>5.8</v>
      </c>
      <c r="S16" s="67">
        <f t="shared" si="2"/>
        <v>27</v>
      </c>
      <c r="T16" s="67">
        <f t="shared" si="3"/>
        <v>200.2</v>
      </c>
      <c r="U16" s="69">
        <f t="shared" si="4"/>
        <v>2</v>
      </c>
      <c r="V16" s="54">
        <v>13844509</v>
      </c>
    </row>
    <row r="17" spans="2:22" ht="24" customHeight="1">
      <c r="B17" s="14" t="s">
        <v>81</v>
      </c>
      <c r="C17" s="56">
        <v>15706449</v>
      </c>
      <c r="D17" s="56">
        <v>13150432</v>
      </c>
      <c r="E17" s="56">
        <v>2134431</v>
      </c>
      <c r="F17" s="56">
        <v>2038817</v>
      </c>
      <c r="G17" s="56">
        <v>1191517</v>
      </c>
      <c r="H17" s="56">
        <v>750142</v>
      </c>
      <c r="I17" s="57">
        <v>914779</v>
      </c>
      <c r="J17" s="57">
        <v>108</v>
      </c>
      <c r="K17" s="57">
        <v>1695</v>
      </c>
      <c r="L17" s="56">
        <f t="shared" si="0"/>
        <v>18660045</v>
      </c>
      <c r="M17" s="56">
        <f t="shared" si="0"/>
        <v>14342057</v>
      </c>
      <c r="N17" s="56">
        <f t="shared" si="0"/>
        <v>2886268</v>
      </c>
      <c r="O17" s="51"/>
      <c r="P17" s="64">
        <v>13307060</v>
      </c>
      <c r="Q17" s="63">
        <v>786179</v>
      </c>
      <c r="R17" s="67">
        <f t="shared" si="1"/>
        <v>107.8</v>
      </c>
      <c r="S17" s="67">
        <f t="shared" si="2"/>
        <v>140.2</v>
      </c>
      <c r="T17" s="67">
        <f t="shared" si="3"/>
        <v>270.8</v>
      </c>
      <c r="U17" s="69">
        <f t="shared" si="4"/>
        <v>2.71</v>
      </c>
      <c r="V17" s="56">
        <v>21698068</v>
      </c>
    </row>
    <row r="18" spans="2:22" ht="24" customHeight="1">
      <c r="B18" s="14" t="s">
        <v>82</v>
      </c>
      <c r="C18" s="56">
        <v>0</v>
      </c>
      <c r="D18" s="56">
        <v>0</v>
      </c>
      <c r="E18" s="56">
        <v>0</v>
      </c>
      <c r="F18" s="56">
        <v>0</v>
      </c>
      <c r="G18" s="56">
        <v>0</v>
      </c>
      <c r="H18" s="56">
        <v>0</v>
      </c>
      <c r="I18" s="57">
        <v>2743071</v>
      </c>
      <c r="J18" s="57">
        <v>778840</v>
      </c>
      <c r="K18" s="57">
        <v>320871</v>
      </c>
      <c r="L18" s="56">
        <f t="shared" si="0"/>
        <v>2743071</v>
      </c>
      <c r="M18" s="56">
        <f t="shared" si="0"/>
        <v>778840</v>
      </c>
      <c r="N18" s="56">
        <f t="shared" si="0"/>
        <v>320871</v>
      </c>
      <c r="O18" s="51"/>
      <c r="P18" s="64">
        <v>16961892</v>
      </c>
      <c r="Q18" s="64">
        <v>854364</v>
      </c>
      <c r="R18" s="69">
        <f t="shared" si="1"/>
        <v>4.6</v>
      </c>
      <c r="S18" s="69">
        <f t="shared" si="2"/>
        <v>16.2</v>
      </c>
      <c r="T18" s="69">
        <f t="shared" si="3"/>
        <v>190.2</v>
      </c>
      <c r="U18" s="69">
        <f t="shared" si="4"/>
        <v>1.9</v>
      </c>
      <c r="V18" s="56">
        <v>31484065</v>
      </c>
    </row>
    <row r="19" spans="2:22" ht="24" customHeight="1">
      <c r="B19" s="15" t="s">
        <v>83</v>
      </c>
      <c r="C19" s="58">
        <v>597381</v>
      </c>
      <c r="D19" s="58">
        <v>134177</v>
      </c>
      <c r="E19" s="58">
        <v>50453</v>
      </c>
      <c r="F19" s="58">
        <v>690375</v>
      </c>
      <c r="G19" s="58">
        <v>526757</v>
      </c>
      <c r="H19" s="58">
        <v>26289</v>
      </c>
      <c r="I19" s="59">
        <v>13180744</v>
      </c>
      <c r="J19" s="59">
        <v>8178829</v>
      </c>
      <c r="K19" s="59">
        <v>2667327</v>
      </c>
      <c r="L19" s="58">
        <f t="shared" si="0"/>
        <v>14468500</v>
      </c>
      <c r="M19" s="58">
        <f t="shared" si="0"/>
        <v>8839763</v>
      </c>
      <c r="N19" s="58">
        <f t="shared" si="0"/>
        <v>2744069</v>
      </c>
      <c r="O19" s="51"/>
      <c r="P19" s="65">
        <v>28148303</v>
      </c>
      <c r="Q19" s="66">
        <v>1697461</v>
      </c>
      <c r="R19" s="70">
        <f t="shared" si="1"/>
        <v>31.4</v>
      </c>
      <c r="S19" s="70">
        <f t="shared" si="2"/>
        <v>51.4</v>
      </c>
      <c r="T19" s="70">
        <f t="shared" si="3"/>
        <v>230.5</v>
      </c>
      <c r="U19" s="71">
        <f t="shared" si="4"/>
        <v>2.31</v>
      </c>
      <c r="V19" s="58">
        <v>56052317</v>
      </c>
    </row>
    <row r="20" spans="2:22" ht="24" customHeight="1">
      <c r="B20" s="14" t="s">
        <v>25</v>
      </c>
      <c r="C20" s="56">
        <v>0</v>
      </c>
      <c r="D20" s="56">
        <v>0</v>
      </c>
      <c r="E20" s="56">
        <v>0</v>
      </c>
      <c r="F20" s="56">
        <v>0</v>
      </c>
      <c r="G20" s="56">
        <v>0</v>
      </c>
      <c r="H20" s="56">
        <v>0</v>
      </c>
      <c r="I20" s="57">
        <v>445916</v>
      </c>
      <c r="J20" s="57">
        <v>311021</v>
      </c>
      <c r="K20" s="57">
        <v>110552</v>
      </c>
      <c r="L20" s="56">
        <f t="shared" si="0"/>
        <v>445916</v>
      </c>
      <c r="M20" s="56">
        <f t="shared" si="0"/>
        <v>311021</v>
      </c>
      <c r="N20" s="56">
        <f t="shared" si="0"/>
        <v>110552</v>
      </c>
      <c r="O20" s="51"/>
      <c r="P20" s="64">
        <v>2062321</v>
      </c>
      <c r="Q20" s="63">
        <v>111910</v>
      </c>
      <c r="R20" s="67">
        <f t="shared" si="1"/>
        <v>15.1</v>
      </c>
      <c r="S20" s="67">
        <f t="shared" si="2"/>
        <v>21.6</v>
      </c>
      <c r="T20" s="67">
        <f t="shared" si="3"/>
        <v>157.7</v>
      </c>
      <c r="U20" s="67">
        <f t="shared" si="4"/>
        <v>1.58</v>
      </c>
      <c r="V20" s="56">
        <v>2942091</v>
      </c>
    </row>
    <row r="21" spans="2:22" ht="24" customHeight="1">
      <c r="B21" s="14" t="s">
        <v>26</v>
      </c>
      <c r="C21" s="56">
        <v>0</v>
      </c>
      <c r="D21" s="56">
        <v>0</v>
      </c>
      <c r="E21" s="56">
        <v>0</v>
      </c>
      <c r="F21" s="56">
        <v>0</v>
      </c>
      <c r="G21" s="56">
        <v>0</v>
      </c>
      <c r="H21" s="56">
        <v>0</v>
      </c>
      <c r="I21" s="57">
        <v>1690878</v>
      </c>
      <c r="J21" s="57">
        <v>1005146</v>
      </c>
      <c r="K21" s="57">
        <v>623317</v>
      </c>
      <c r="L21" s="56">
        <f t="shared" si="0"/>
        <v>1690878</v>
      </c>
      <c r="M21" s="56">
        <f t="shared" si="0"/>
        <v>1005146</v>
      </c>
      <c r="N21" s="56">
        <f t="shared" si="0"/>
        <v>623317</v>
      </c>
      <c r="O21" s="51"/>
      <c r="P21" s="64">
        <v>5653965</v>
      </c>
      <c r="Q21" s="63">
        <v>327753</v>
      </c>
      <c r="R21" s="67">
        <f t="shared" si="1"/>
        <v>17.8</v>
      </c>
      <c r="S21" s="67">
        <f t="shared" si="2"/>
        <v>29.9</v>
      </c>
      <c r="T21" s="67">
        <f t="shared" si="3"/>
        <v>113.9</v>
      </c>
      <c r="U21" s="69">
        <f t="shared" si="4"/>
        <v>1.14</v>
      </c>
      <c r="V21" s="56">
        <v>5437262</v>
      </c>
    </row>
    <row r="22" spans="2:22" ht="24" customHeight="1">
      <c r="B22" s="14" t="s">
        <v>27</v>
      </c>
      <c r="C22" s="56">
        <v>140000</v>
      </c>
      <c r="D22" s="56">
        <v>109249</v>
      </c>
      <c r="E22" s="56">
        <v>24772</v>
      </c>
      <c r="F22" s="56">
        <v>0</v>
      </c>
      <c r="G22" s="56">
        <v>0</v>
      </c>
      <c r="H22" s="56">
        <v>0</v>
      </c>
      <c r="I22" s="57">
        <v>587681</v>
      </c>
      <c r="J22" s="57">
        <v>130631</v>
      </c>
      <c r="K22" s="57">
        <v>56669</v>
      </c>
      <c r="L22" s="56">
        <f t="shared" si="0"/>
        <v>727681</v>
      </c>
      <c r="M22" s="56">
        <f t="shared" si="0"/>
        <v>239880</v>
      </c>
      <c r="N22" s="56">
        <f t="shared" si="0"/>
        <v>81441</v>
      </c>
      <c r="O22" s="51"/>
      <c r="P22" s="64">
        <v>8562120</v>
      </c>
      <c r="Q22" s="63">
        <v>639051</v>
      </c>
      <c r="R22" s="67">
        <f t="shared" si="1"/>
        <v>2.8</v>
      </c>
      <c r="S22" s="67">
        <f t="shared" si="2"/>
        <v>8.5</v>
      </c>
      <c r="T22" s="67">
        <f t="shared" si="3"/>
        <v>101</v>
      </c>
      <c r="U22" s="69">
        <f t="shared" si="4"/>
        <v>1.01</v>
      </c>
      <c r="V22" s="56">
        <v>8403695</v>
      </c>
    </row>
    <row r="23" spans="2:22" ht="24" customHeight="1">
      <c r="B23" s="14" t="s">
        <v>28</v>
      </c>
      <c r="C23" s="56">
        <v>0</v>
      </c>
      <c r="D23" s="56">
        <v>0</v>
      </c>
      <c r="E23" s="56">
        <v>0</v>
      </c>
      <c r="F23" s="56">
        <v>0</v>
      </c>
      <c r="G23" s="56">
        <v>0</v>
      </c>
      <c r="H23" s="56">
        <v>0</v>
      </c>
      <c r="I23" s="57">
        <v>46285</v>
      </c>
      <c r="J23" s="57">
        <v>29050</v>
      </c>
      <c r="K23" s="57">
        <v>12324</v>
      </c>
      <c r="L23" s="56">
        <f t="shared" si="0"/>
        <v>46285</v>
      </c>
      <c r="M23" s="56">
        <f t="shared" si="0"/>
        <v>29050</v>
      </c>
      <c r="N23" s="56">
        <f t="shared" si="0"/>
        <v>12324</v>
      </c>
      <c r="O23" s="51"/>
      <c r="P23" s="64">
        <v>2837471</v>
      </c>
      <c r="Q23" s="63">
        <v>186700</v>
      </c>
      <c r="R23" s="67">
        <f t="shared" si="1"/>
        <v>1</v>
      </c>
      <c r="S23" s="67">
        <f t="shared" si="2"/>
        <v>1.6</v>
      </c>
      <c r="T23" s="67">
        <f t="shared" si="3"/>
        <v>145.5</v>
      </c>
      <c r="U23" s="69">
        <f t="shared" si="4"/>
        <v>1.46</v>
      </c>
      <c r="V23" s="56">
        <v>4100033</v>
      </c>
    </row>
    <row r="24" spans="2:22" ht="24" customHeight="1">
      <c r="B24" s="14" t="s">
        <v>29</v>
      </c>
      <c r="C24" s="56">
        <v>0</v>
      </c>
      <c r="D24" s="56">
        <v>0</v>
      </c>
      <c r="E24" s="56">
        <v>0</v>
      </c>
      <c r="F24" s="56">
        <v>0</v>
      </c>
      <c r="G24" s="56">
        <v>0</v>
      </c>
      <c r="H24" s="56">
        <v>0</v>
      </c>
      <c r="I24" s="57">
        <v>1191118</v>
      </c>
      <c r="J24" s="57">
        <v>648423</v>
      </c>
      <c r="K24" s="57">
        <v>176589</v>
      </c>
      <c r="L24" s="56">
        <f t="shared" si="0"/>
        <v>1191118</v>
      </c>
      <c r="M24" s="56">
        <f t="shared" si="0"/>
        <v>648423</v>
      </c>
      <c r="N24" s="56">
        <f t="shared" si="0"/>
        <v>176589</v>
      </c>
      <c r="O24" s="51"/>
      <c r="P24" s="64">
        <v>5004050</v>
      </c>
      <c r="Q24" s="63">
        <v>0</v>
      </c>
      <c r="R24" s="67">
        <f t="shared" si="1"/>
        <v>13</v>
      </c>
      <c r="S24" s="67">
        <f t="shared" si="2"/>
        <v>23.8</v>
      </c>
      <c r="T24" s="67">
        <f t="shared" si="3"/>
        <v>22.6</v>
      </c>
      <c r="U24" s="69">
        <f t="shared" si="4"/>
        <v>0.23</v>
      </c>
      <c r="V24" s="56">
        <v>483418</v>
      </c>
    </row>
    <row r="25" spans="2:22" ht="24" customHeight="1">
      <c r="B25" s="13" t="s">
        <v>30</v>
      </c>
      <c r="C25" s="54">
        <v>22810</v>
      </c>
      <c r="D25" s="54">
        <v>22810</v>
      </c>
      <c r="E25" s="54">
        <v>0</v>
      </c>
      <c r="F25" s="54">
        <v>530000</v>
      </c>
      <c r="G25" s="54">
        <v>0</v>
      </c>
      <c r="H25" s="54">
        <v>0</v>
      </c>
      <c r="I25" s="55">
        <v>429519</v>
      </c>
      <c r="J25" s="55">
        <v>367598</v>
      </c>
      <c r="K25" s="55">
        <v>61921</v>
      </c>
      <c r="L25" s="54">
        <f t="shared" si="0"/>
        <v>982329</v>
      </c>
      <c r="M25" s="54">
        <f t="shared" si="0"/>
        <v>390408</v>
      </c>
      <c r="N25" s="54">
        <f t="shared" si="0"/>
        <v>61921</v>
      </c>
      <c r="O25" s="51"/>
      <c r="P25" s="63">
        <v>5287562</v>
      </c>
      <c r="Q25" s="63">
        <v>303727</v>
      </c>
      <c r="R25" s="67">
        <f t="shared" si="1"/>
        <v>7.4</v>
      </c>
      <c r="S25" s="67">
        <f t="shared" si="2"/>
        <v>18.6</v>
      </c>
      <c r="T25" s="67">
        <f t="shared" si="3"/>
        <v>123.4</v>
      </c>
      <c r="U25" s="69">
        <f t="shared" si="4"/>
        <v>1.23</v>
      </c>
      <c r="V25" s="54">
        <v>6135125</v>
      </c>
    </row>
    <row r="26" spans="2:22" ht="24" customHeight="1">
      <c r="B26" s="14" t="s">
        <v>31</v>
      </c>
      <c r="C26" s="56">
        <v>0</v>
      </c>
      <c r="D26" s="56">
        <v>0</v>
      </c>
      <c r="E26" s="56">
        <v>0</v>
      </c>
      <c r="F26" s="56">
        <v>0</v>
      </c>
      <c r="G26" s="56">
        <v>0</v>
      </c>
      <c r="H26" s="56">
        <v>0</v>
      </c>
      <c r="I26" s="57">
        <v>440199</v>
      </c>
      <c r="J26" s="57">
        <v>318527</v>
      </c>
      <c r="K26" s="57">
        <v>88417</v>
      </c>
      <c r="L26" s="56">
        <f t="shared" si="0"/>
        <v>440199</v>
      </c>
      <c r="M26" s="56">
        <f t="shared" si="0"/>
        <v>318527</v>
      </c>
      <c r="N26" s="56">
        <f t="shared" si="0"/>
        <v>88417</v>
      </c>
      <c r="O26" s="51"/>
      <c r="P26" s="64">
        <v>5198941</v>
      </c>
      <c r="Q26" s="63">
        <v>315436</v>
      </c>
      <c r="R26" s="67">
        <f t="shared" si="1"/>
        <v>6.1</v>
      </c>
      <c r="S26" s="67">
        <f t="shared" si="2"/>
        <v>8.5</v>
      </c>
      <c r="T26" s="67">
        <f t="shared" si="3"/>
        <v>181.9</v>
      </c>
      <c r="U26" s="69">
        <f t="shared" si="4"/>
        <v>1.82</v>
      </c>
      <c r="V26" s="56">
        <v>9140026</v>
      </c>
    </row>
    <row r="27" spans="2:22" ht="24" customHeight="1">
      <c r="B27" s="13" t="s">
        <v>32</v>
      </c>
      <c r="C27" s="54">
        <v>158500</v>
      </c>
      <c r="D27" s="54">
        <v>158500</v>
      </c>
      <c r="E27" s="54">
        <v>0</v>
      </c>
      <c r="F27" s="54">
        <v>0</v>
      </c>
      <c r="G27" s="54">
        <v>0</v>
      </c>
      <c r="H27" s="54">
        <v>0</v>
      </c>
      <c r="I27" s="55">
        <v>85714</v>
      </c>
      <c r="J27" s="55">
        <v>78570</v>
      </c>
      <c r="K27" s="55">
        <v>5998</v>
      </c>
      <c r="L27" s="54">
        <f t="shared" si="0"/>
        <v>244214</v>
      </c>
      <c r="M27" s="54">
        <f t="shared" si="0"/>
        <v>237070</v>
      </c>
      <c r="N27" s="54">
        <f t="shared" si="0"/>
        <v>5998</v>
      </c>
      <c r="O27" s="51"/>
      <c r="P27" s="63">
        <v>4729879</v>
      </c>
      <c r="Q27" s="63">
        <v>193743</v>
      </c>
      <c r="R27" s="67">
        <f t="shared" si="1"/>
        <v>5</v>
      </c>
      <c r="S27" s="67">
        <f t="shared" si="2"/>
        <v>5.2</v>
      </c>
      <c r="T27" s="67">
        <f t="shared" si="3"/>
        <v>204.8</v>
      </c>
      <c r="U27" s="69">
        <f t="shared" si="4"/>
        <v>2.05</v>
      </c>
      <c r="V27" s="54">
        <v>9447621</v>
      </c>
    </row>
    <row r="28" spans="2:22" ht="24" customHeight="1">
      <c r="B28" s="14" t="s">
        <v>33</v>
      </c>
      <c r="C28" s="56">
        <v>40000</v>
      </c>
      <c r="D28" s="56">
        <v>4913</v>
      </c>
      <c r="E28" s="56">
        <v>902</v>
      </c>
      <c r="F28" s="56">
        <v>0</v>
      </c>
      <c r="G28" s="56">
        <v>0</v>
      </c>
      <c r="H28" s="56">
        <v>0</v>
      </c>
      <c r="I28" s="57">
        <v>0</v>
      </c>
      <c r="J28" s="57">
        <v>0</v>
      </c>
      <c r="K28" s="57">
        <v>0</v>
      </c>
      <c r="L28" s="56">
        <f t="shared" si="0"/>
        <v>40000</v>
      </c>
      <c r="M28" s="56">
        <f t="shared" si="0"/>
        <v>4913</v>
      </c>
      <c r="N28" s="56">
        <f t="shared" si="0"/>
        <v>902</v>
      </c>
      <c r="O28" s="51"/>
      <c r="P28" s="64">
        <v>3939720</v>
      </c>
      <c r="Q28" s="63">
        <v>236712</v>
      </c>
      <c r="R28" s="67">
        <f t="shared" si="1"/>
        <v>0.1</v>
      </c>
      <c r="S28" s="67">
        <f t="shared" si="2"/>
        <v>1</v>
      </c>
      <c r="T28" s="67">
        <f t="shared" si="3"/>
        <v>126.3</v>
      </c>
      <c r="U28" s="69">
        <f t="shared" si="4"/>
        <v>1.26</v>
      </c>
      <c r="V28" s="56">
        <v>4969242</v>
      </c>
    </row>
    <row r="29" spans="2:22" ht="24" customHeight="1">
      <c r="B29" s="14" t="s">
        <v>34</v>
      </c>
      <c r="C29" s="56">
        <v>0</v>
      </c>
      <c r="D29" s="56">
        <v>0</v>
      </c>
      <c r="E29" s="56">
        <v>0</v>
      </c>
      <c r="F29" s="56">
        <v>0</v>
      </c>
      <c r="G29" s="56">
        <v>0</v>
      </c>
      <c r="H29" s="56">
        <v>0</v>
      </c>
      <c r="I29" s="57">
        <v>268200</v>
      </c>
      <c r="J29" s="57">
        <v>249465</v>
      </c>
      <c r="K29" s="57">
        <v>18734</v>
      </c>
      <c r="L29" s="56">
        <f t="shared" si="0"/>
        <v>268200</v>
      </c>
      <c r="M29" s="56">
        <f t="shared" si="0"/>
        <v>249465</v>
      </c>
      <c r="N29" s="56">
        <f t="shared" si="0"/>
        <v>18734</v>
      </c>
      <c r="O29" s="51"/>
      <c r="P29" s="64">
        <v>2590666</v>
      </c>
      <c r="Q29" s="63">
        <v>114742</v>
      </c>
      <c r="R29" s="67">
        <f t="shared" si="1"/>
        <v>9.6</v>
      </c>
      <c r="S29" s="67">
        <f t="shared" si="2"/>
        <v>10.4</v>
      </c>
      <c r="T29" s="67">
        <f t="shared" si="3"/>
        <v>134</v>
      </c>
      <c r="U29" s="69">
        <f t="shared" si="4"/>
        <v>1.34</v>
      </c>
      <c r="V29" s="56">
        <v>3220986</v>
      </c>
    </row>
    <row r="30" spans="2:22" ht="24" customHeight="1">
      <c r="B30" s="14" t="s">
        <v>84</v>
      </c>
      <c r="C30" s="56">
        <v>0</v>
      </c>
      <c r="D30" s="56">
        <v>0</v>
      </c>
      <c r="E30" s="56">
        <v>0</v>
      </c>
      <c r="F30" s="56">
        <v>0</v>
      </c>
      <c r="G30" s="56">
        <v>0</v>
      </c>
      <c r="H30" s="56">
        <v>0</v>
      </c>
      <c r="I30" s="57">
        <v>685834</v>
      </c>
      <c r="J30" s="57">
        <v>685834</v>
      </c>
      <c r="K30" s="57">
        <v>0</v>
      </c>
      <c r="L30" s="56">
        <f t="shared" si="0"/>
        <v>685834</v>
      </c>
      <c r="M30" s="56">
        <f t="shared" si="0"/>
        <v>685834</v>
      </c>
      <c r="N30" s="56">
        <f t="shared" si="0"/>
        <v>0</v>
      </c>
      <c r="O30" s="51"/>
      <c r="P30" s="64">
        <v>4692528</v>
      </c>
      <c r="Q30" s="63">
        <v>175095</v>
      </c>
      <c r="R30" s="67">
        <f t="shared" si="1"/>
        <v>14.6</v>
      </c>
      <c r="S30" s="67">
        <f t="shared" si="2"/>
        <v>14.6</v>
      </c>
      <c r="T30" s="67">
        <f t="shared" si="3"/>
        <v>237.3</v>
      </c>
      <c r="U30" s="69">
        <f t="shared" si="4"/>
        <v>2.37</v>
      </c>
      <c r="V30" s="56">
        <v>10451583</v>
      </c>
    </row>
    <row r="31" spans="2:22" ht="24" customHeight="1">
      <c r="B31" s="13" t="s">
        <v>85</v>
      </c>
      <c r="C31" s="54">
        <v>1545474</v>
      </c>
      <c r="D31" s="54">
        <v>569210</v>
      </c>
      <c r="E31" s="54">
        <v>217038</v>
      </c>
      <c r="F31" s="54">
        <v>0</v>
      </c>
      <c r="G31" s="54">
        <v>0</v>
      </c>
      <c r="H31" s="54">
        <v>0</v>
      </c>
      <c r="I31" s="55">
        <v>536463</v>
      </c>
      <c r="J31" s="55">
        <v>213474</v>
      </c>
      <c r="K31" s="55">
        <v>64079</v>
      </c>
      <c r="L31" s="54">
        <f t="shared" si="0"/>
        <v>2081937</v>
      </c>
      <c r="M31" s="54">
        <f t="shared" si="0"/>
        <v>782684</v>
      </c>
      <c r="N31" s="54">
        <f t="shared" si="0"/>
        <v>281117</v>
      </c>
      <c r="O31" s="51"/>
      <c r="P31" s="63">
        <v>5933424</v>
      </c>
      <c r="Q31" s="63">
        <v>231961</v>
      </c>
      <c r="R31" s="67">
        <f t="shared" si="1"/>
        <v>13.2</v>
      </c>
      <c r="S31" s="67">
        <f t="shared" si="2"/>
        <v>35.1</v>
      </c>
      <c r="T31" s="67">
        <f t="shared" si="3"/>
        <v>209.3</v>
      </c>
      <c r="U31" s="69">
        <f t="shared" si="4"/>
        <v>2.09</v>
      </c>
      <c r="V31" s="54">
        <v>11634273</v>
      </c>
    </row>
    <row r="32" spans="2:22" ht="24" customHeight="1">
      <c r="B32" s="13" t="s">
        <v>86</v>
      </c>
      <c r="C32" s="54">
        <v>0</v>
      </c>
      <c r="D32" s="54">
        <v>0</v>
      </c>
      <c r="E32" s="54">
        <v>0</v>
      </c>
      <c r="F32" s="54">
        <v>0</v>
      </c>
      <c r="G32" s="54">
        <v>0</v>
      </c>
      <c r="H32" s="54">
        <v>0</v>
      </c>
      <c r="I32" s="55">
        <v>17437</v>
      </c>
      <c r="J32" s="55">
        <v>7073</v>
      </c>
      <c r="K32" s="55">
        <v>3731</v>
      </c>
      <c r="L32" s="54">
        <f t="shared" si="0"/>
        <v>17437</v>
      </c>
      <c r="M32" s="54">
        <f t="shared" si="0"/>
        <v>7073</v>
      </c>
      <c r="N32" s="54">
        <f t="shared" si="0"/>
        <v>3731</v>
      </c>
      <c r="O32" s="51"/>
      <c r="P32" s="63">
        <v>6103287</v>
      </c>
      <c r="Q32" s="63">
        <v>264295</v>
      </c>
      <c r="R32" s="67">
        <f t="shared" si="1"/>
        <v>0.1</v>
      </c>
      <c r="S32" s="67">
        <f t="shared" si="2"/>
        <v>0.3</v>
      </c>
      <c r="T32" s="67">
        <f t="shared" si="3"/>
        <v>193.9</v>
      </c>
      <c r="U32" s="69">
        <f t="shared" si="4"/>
        <v>1.94</v>
      </c>
      <c r="V32" s="54">
        <v>11828770</v>
      </c>
    </row>
    <row r="33" spans="2:22" ht="24" customHeight="1">
      <c r="B33" s="14" t="s">
        <v>35</v>
      </c>
      <c r="C33" s="56">
        <v>0</v>
      </c>
      <c r="D33" s="56">
        <v>0</v>
      </c>
      <c r="E33" s="56">
        <v>0</v>
      </c>
      <c r="F33" s="56">
        <v>0</v>
      </c>
      <c r="G33" s="56">
        <v>0</v>
      </c>
      <c r="H33" s="56">
        <v>0</v>
      </c>
      <c r="I33" s="57">
        <v>19697</v>
      </c>
      <c r="J33" s="57">
        <v>19697</v>
      </c>
      <c r="K33" s="57">
        <v>0</v>
      </c>
      <c r="L33" s="56">
        <f t="shared" si="0"/>
        <v>19697</v>
      </c>
      <c r="M33" s="56">
        <f t="shared" si="0"/>
        <v>19697</v>
      </c>
      <c r="N33" s="56">
        <f t="shared" si="0"/>
        <v>0</v>
      </c>
      <c r="O33" s="51"/>
      <c r="P33" s="64">
        <v>3181445</v>
      </c>
      <c r="Q33" s="63">
        <v>134586</v>
      </c>
      <c r="R33" s="67">
        <f t="shared" si="1"/>
        <v>0.6</v>
      </c>
      <c r="S33" s="67">
        <f t="shared" si="2"/>
        <v>0.6</v>
      </c>
      <c r="T33" s="67">
        <f t="shared" si="3"/>
        <v>148.3</v>
      </c>
      <c r="U33" s="69">
        <f t="shared" si="4"/>
        <v>1.48</v>
      </c>
      <c r="V33" s="56">
        <v>4699295</v>
      </c>
    </row>
    <row r="34" spans="2:22" ht="24" customHeight="1">
      <c r="B34" s="13" t="s">
        <v>36</v>
      </c>
      <c r="C34" s="54">
        <v>0</v>
      </c>
      <c r="D34" s="54">
        <v>0</v>
      </c>
      <c r="E34" s="54">
        <v>0</v>
      </c>
      <c r="F34" s="54">
        <v>0</v>
      </c>
      <c r="G34" s="54">
        <v>0</v>
      </c>
      <c r="H34" s="54">
        <v>0</v>
      </c>
      <c r="I34" s="55">
        <v>2218</v>
      </c>
      <c r="J34" s="55">
        <v>2218</v>
      </c>
      <c r="K34" s="55">
        <v>2218</v>
      </c>
      <c r="L34" s="54">
        <f t="shared" si="0"/>
        <v>2218</v>
      </c>
      <c r="M34" s="54">
        <f t="shared" si="0"/>
        <v>2218</v>
      </c>
      <c r="N34" s="54">
        <f t="shared" si="0"/>
        <v>2218</v>
      </c>
      <c r="O34" s="51"/>
      <c r="P34" s="63">
        <v>4090987</v>
      </c>
      <c r="Q34" s="63">
        <v>187501</v>
      </c>
      <c r="R34" s="67">
        <f t="shared" si="1"/>
        <v>0.1</v>
      </c>
      <c r="S34" s="67">
        <f t="shared" si="2"/>
        <v>0.1</v>
      </c>
      <c r="T34" s="67">
        <f t="shared" si="3"/>
        <v>196</v>
      </c>
      <c r="U34" s="69">
        <f t="shared" si="4"/>
        <v>1.96</v>
      </c>
      <c r="V34" s="54">
        <v>8014597</v>
      </c>
    </row>
    <row r="35" spans="2:22" ht="27.75" customHeight="1">
      <c r="B35" s="16" t="s">
        <v>37</v>
      </c>
      <c r="C35" s="60">
        <f>SUM(C6:C19)</f>
        <v>83836909</v>
      </c>
      <c r="D35" s="60">
        <f aca="true" t="shared" si="5" ref="D35:M35">SUM(D6:D19)</f>
        <v>28645481</v>
      </c>
      <c r="E35" s="60">
        <f t="shared" si="5"/>
        <v>6579039</v>
      </c>
      <c r="F35" s="60">
        <f t="shared" si="5"/>
        <v>53591999</v>
      </c>
      <c r="G35" s="60">
        <f t="shared" si="5"/>
        <v>3954361</v>
      </c>
      <c r="H35" s="60">
        <f t="shared" si="5"/>
        <v>2133988</v>
      </c>
      <c r="I35" s="60">
        <f t="shared" si="5"/>
        <v>189759853</v>
      </c>
      <c r="J35" s="60">
        <f t="shared" si="5"/>
        <v>123234570</v>
      </c>
      <c r="K35" s="60">
        <f t="shared" si="5"/>
        <v>20593897</v>
      </c>
      <c r="L35" s="60">
        <f t="shared" si="5"/>
        <v>327188761</v>
      </c>
      <c r="M35" s="60">
        <f t="shared" si="5"/>
        <v>155834412</v>
      </c>
      <c r="N35" s="60">
        <f>SUM(N6:N19)</f>
        <v>29306924</v>
      </c>
      <c r="O35" s="51"/>
      <c r="P35" s="60">
        <f>SUM(P6:P19)</f>
        <v>380257205</v>
      </c>
      <c r="Q35" s="60">
        <f>SUM(Q6:Q19)</f>
        <v>18723910</v>
      </c>
      <c r="R35" s="72">
        <f t="shared" si="1"/>
        <v>41</v>
      </c>
      <c r="S35" s="72">
        <f t="shared" si="2"/>
        <v>86</v>
      </c>
      <c r="T35" s="72">
        <f t="shared" si="3"/>
        <v>191.8</v>
      </c>
      <c r="U35" s="68">
        <f t="shared" si="4"/>
        <v>1.92</v>
      </c>
      <c r="V35" s="60">
        <f>SUM(V6:V19)</f>
        <v>573529555</v>
      </c>
    </row>
    <row r="36" spans="2:22" ht="27.75" customHeight="1">
      <c r="B36" s="16" t="s">
        <v>87</v>
      </c>
      <c r="C36" s="60">
        <f aca="true" t="shared" si="6" ref="C36:M36">SUM(C20:C34)</f>
        <v>1906784</v>
      </c>
      <c r="D36" s="60">
        <f t="shared" si="6"/>
        <v>864682</v>
      </c>
      <c r="E36" s="60">
        <f t="shared" si="6"/>
        <v>242712</v>
      </c>
      <c r="F36" s="60">
        <f t="shared" si="6"/>
        <v>530000</v>
      </c>
      <c r="G36" s="60">
        <f t="shared" si="6"/>
        <v>0</v>
      </c>
      <c r="H36" s="60">
        <f t="shared" si="6"/>
        <v>0</v>
      </c>
      <c r="I36" s="60">
        <f t="shared" si="6"/>
        <v>6447159</v>
      </c>
      <c r="J36" s="60">
        <f t="shared" si="6"/>
        <v>4066727</v>
      </c>
      <c r="K36" s="60">
        <f t="shared" si="6"/>
        <v>1224549</v>
      </c>
      <c r="L36" s="60">
        <f t="shared" si="6"/>
        <v>8883943</v>
      </c>
      <c r="M36" s="60">
        <f t="shared" si="6"/>
        <v>4931409</v>
      </c>
      <c r="N36" s="60">
        <f>SUM(N20:N34)</f>
        <v>1467261</v>
      </c>
      <c r="O36" s="51"/>
      <c r="P36" s="60">
        <f>SUM(P20:P34)</f>
        <v>69868366</v>
      </c>
      <c r="Q36" s="60">
        <f>SUM(Q20:Q34)</f>
        <v>3423212</v>
      </c>
      <c r="R36" s="72">
        <f t="shared" si="1"/>
        <v>7.1</v>
      </c>
      <c r="S36" s="72">
        <f t="shared" si="2"/>
        <v>12.7</v>
      </c>
      <c r="T36" s="72">
        <f t="shared" si="3"/>
        <v>151.5</v>
      </c>
      <c r="U36" s="68">
        <f t="shared" si="4"/>
        <v>1.51</v>
      </c>
      <c r="V36" s="60">
        <f>SUM(V20:V34)</f>
        <v>100908017</v>
      </c>
    </row>
    <row r="37" spans="2:22" ht="27.75" customHeight="1">
      <c r="B37" s="16" t="s">
        <v>39</v>
      </c>
      <c r="C37" s="60">
        <f aca="true" t="shared" si="7" ref="C37:M37">SUM(C6:C34)</f>
        <v>85743693</v>
      </c>
      <c r="D37" s="60">
        <f t="shared" si="7"/>
        <v>29510163</v>
      </c>
      <c r="E37" s="60">
        <f t="shared" si="7"/>
        <v>6821751</v>
      </c>
      <c r="F37" s="60">
        <f t="shared" si="7"/>
        <v>54121999</v>
      </c>
      <c r="G37" s="60">
        <f t="shared" si="7"/>
        <v>3954361</v>
      </c>
      <c r="H37" s="60">
        <f t="shared" si="7"/>
        <v>2133988</v>
      </c>
      <c r="I37" s="60">
        <f t="shared" si="7"/>
        <v>196207012</v>
      </c>
      <c r="J37" s="60">
        <f t="shared" si="7"/>
        <v>127301297</v>
      </c>
      <c r="K37" s="61">
        <f t="shared" si="7"/>
        <v>21818446</v>
      </c>
      <c r="L37" s="60">
        <f t="shared" si="7"/>
        <v>336072704</v>
      </c>
      <c r="M37" s="60">
        <f t="shared" si="7"/>
        <v>160765821</v>
      </c>
      <c r="N37" s="60">
        <f>SUM(N6:N34)</f>
        <v>30774185</v>
      </c>
      <c r="O37" s="51"/>
      <c r="P37" s="60">
        <f>SUM(P6:P34)</f>
        <v>450125571</v>
      </c>
      <c r="Q37" s="60">
        <f>SUM(Q6:Q34)</f>
        <v>22147122</v>
      </c>
      <c r="R37" s="72">
        <f t="shared" si="1"/>
        <v>35.7</v>
      </c>
      <c r="S37" s="72">
        <f t="shared" si="2"/>
        <v>74.7</v>
      </c>
      <c r="T37" s="72">
        <f t="shared" si="3"/>
        <v>185.5</v>
      </c>
      <c r="U37" s="72">
        <f t="shared" si="4"/>
        <v>1.86</v>
      </c>
      <c r="V37" s="60">
        <f>SUM(V6:V34)</f>
        <v>674437572</v>
      </c>
    </row>
    <row r="38" spans="18:21" ht="21" customHeight="1">
      <c r="R38" s="4" t="s">
        <v>88</v>
      </c>
      <c r="S38" s="4"/>
      <c r="T38" s="4"/>
      <c r="U38" s="4"/>
    </row>
    <row r="39" spans="17:21" ht="21" customHeight="1">
      <c r="Q39" t="s">
        <v>89</v>
      </c>
      <c r="R39" s="4"/>
      <c r="S39" s="4"/>
      <c r="T39" s="5" t="s">
        <v>0</v>
      </c>
      <c r="U39" s="4"/>
    </row>
    <row r="40" spans="17:21" ht="21.75" customHeight="1">
      <c r="Q40" s="6" t="s">
        <v>37</v>
      </c>
      <c r="R40" s="73">
        <f>ROUND(AVERAGE(R6:R19),1)</f>
        <v>37</v>
      </c>
      <c r="S40" s="73">
        <f>ROUND(AVERAGE(S6:S19),1)</f>
        <v>70.4</v>
      </c>
      <c r="T40" s="73">
        <f>ROUND(AVERAGE(T6:T19),1)</f>
        <v>204</v>
      </c>
      <c r="U40" s="73">
        <f>ROUND(AVERAGE(U6:U19),2)</f>
        <v>2.04</v>
      </c>
    </row>
    <row r="41" spans="17:21" ht="21.75" customHeight="1">
      <c r="Q41" s="6" t="s">
        <v>38</v>
      </c>
      <c r="R41" s="73">
        <f>ROUND(AVERAGE(R20:R34),1)</f>
        <v>7.1</v>
      </c>
      <c r="S41" s="73">
        <f>ROUND(AVERAGE(S20:S34),1)</f>
        <v>12</v>
      </c>
      <c r="T41" s="73">
        <f>ROUND(AVERAGE(T20:T34),1)</f>
        <v>153.1</v>
      </c>
      <c r="U41" s="73">
        <f>ROUND(AVERAGE(U20:U34),2)</f>
        <v>1.53</v>
      </c>
    </row>
    <row r="42" spans="17:21" ht="21.75" customHeight="1">
      <c r="Q42" s="6" t="s">
        <v>39</v>
      </c>
      <c r="R42" s="73">
        <f>ROUND(AVERAGE(R6:R34),1)</f>
        <v>21.5</v>
      </c>
      <c r="S42" s="73">
        <f>ROUND(AVERAGE(S6:S34),1)</f>
        <v>40.2</v>
      </c>
      <c r="T42" s="73">
        <f>ROUND(AVERAGE(T6:T34),1)</f>
        <v>177.7</v>
      </c>
      <c r="U42" s="73">
        <f>ROUND(AVERAGE(U6:U34),2)</f>
        <v>1.78</v>
      </c>
    </row>
    <row r="43" ht="21" customHeight="1">
      <c r="R43" t="s">
        <v>90</v>
      </c>
    </row>
  </sheetData>
  <sheetProtection/>
  <printOptions/>
  <pageMargins left="0.5905511811023623" right="0.5905511811023623" top="1.1811023622047245" bottom="0.5905511811023623" header="0.7874015748031497" footer="0.3937007874015748"/>
  <pageSetup fitToWidth="2" horizontalDpi="600" verticalDpi="600" orientation="landscape" paperSize="9" scale="44" r:id="rId1"/>
  <headerFooter alignWithMargins="0">
    <oddHeader>&amp;L&amp;"ＭＳ ゴシック,標準"&amp;24 １７ 債務負担行為の状況（２８年度決算額）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V43"/>
  <sheetViews>
    <sheetView showGridLines="0" view="pageBreakPreview" zoomScale="65" zoomScaleNormal="55" zoomScaleSheetLayoutView="65" zoomScalePageLayoutView="0" workbookViewId="0" topLeftCell="A1">
      <pane xSplit="2" ySplit="5" topLeftCell="C6" activePane="bottomRight" state="frozen"/>
      <selection pane="topLeft" activeCell="B6" sqref="B6"/>
      <selection pane="topRight" activeCell="B6" sqref="B6"/>
      <selection pane="bottomLeft" activeCell="B6" sqref="B6"/>
      <selection pane="bottomRight" activeCell="C6" sqref="C6"/>
    </sheetView>
  </sheetViews>
  <sheetFormatPr defaultColWidth="8.66015625" defaultRowHeight="18"/>
  <cols>
    <col min="1" max="1" width="0" style="7" hidden="1" customWidth="1"/>
    <col min="2" max="2" width="11.66015625" style="7" customWidth="1"/>
    <col min="3" max="4" width="12.16015625" style="0" customWidth="1"/>
    <col min="5" max="5" width="11.66015625" style="0" customWidth="1"/>
    <col min="6" max="6" width="12.66015625" style="0" customWidth="1"/>
    <col min="7" max="7" width="12.16015625" style="0" customWidth="1"/>
    <col min="8" max="8" width="11.66015625" style="0" customWidth="1"/>
    <col min="9" max="10" width="12.16015625" style="0" customWidth="1"/>
    <col min="11" max="11" width="11.66015625" style="0" customWidth="1"/>
    <col min="12" max="12" width="12.66015625" style="0" customWidth="1"/>
    <col min="13" max="13" width="12.16015625" style="0" customWidth="1"/>
    <col min="14" max="14" width="11.66015625" style="0" customWidth="1"/>
    <col min="15" max="15" width="1.66015625" style="0" customWidth="1"/>
    <col min="16" max="16" width="12.66015625" style="0" customWidth="1"/>
    <col min="17" max="17" width="11.66015625" style="0" customWidth="1"/>
    <col min="18" max="19" width="10.66015625" style="0" customWidth="1"/>
    <col min="20" max="20" width="11.16015625" style="0" customWidth="1"/>
    <col min="21" max="21" width="10.66015625" style="0" customWidth="1"/>
    <col min="22" max="22" width="13.16015625" style="0" customWidth="1"/>
  </cols>
  <sheetData>
    <row r="1" spans="2:21" ht="17.25">
      <c r="B1" s="83" t="s">
        <v>67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P1" s="3"/>
      <c r="Q1" s="3"/>
      <c r="R1" s="3"/>
      <c r="S1" s="3"/>
      <c r="T1" s="3"/>
      <c r="U1" s="3"/>
    </row>
    <row r="2" spans="2:22" ht="22.5" customHeight="1">
      <c r="B2" s="8"/>
      <c r="C2" s="2" t="s">
        <v>54</v>
      </c>
      <c r="D2" s="2"/>
      <c r="E2" s="2"/>
      <c r="F2" s="2"/>
      <c r="G2" s="2"/>
      <c r="H2" s="2"/>
      <c r="I2" s="2"/>
      <c r="J2" s="2"/>
      <c r="K2" s="5"/>
      <c r="L2" s="2"/>
      <c r="M2" s="2"/>
      <c r="N2" s="5"/>
      <c r="P2" s="5"/>
      <c r="Q2" s="5"/>
      <c r="R2" s="3"/>
      <c r="S2" s="3"/>
      <c r="T2" s="5"/>
      <c r="V2" s="5" t="s">
        <v>65</v>
      </c>
    </row>
    <row r="3" spans="2:22" ht="22.5" customHeight="1">
      <c r="B3" s="9"/>
      <c r="C3" s="48" t="s">
        <v>1</v>
      </c>
      <c r="D3" s="49"/>
      <c r="E3" s="50"/>
      <c r="F3" s="48" t="s">
        <v>2</v>
      </c>
      <c r="G3" s="49"/>
      <c r="H3" s="50"/>
      <c r="I3" s="48" t="s">
        <v>3</v>
      </c>
      <c r="J3" s="49"/>
      <c r="K3" s="50"/>
      <c r="L3" s="48" t="s">
        <v>4</v>
      </c>
      <c r="M3" s="49"/>
      <c r="N3" s="50"/>
      <c r="O3" s="22"/>
      <c r="P3" s="28"/>
      <c r="Q3" s="29"/>
      <c r="R3" s="30" t="s">
        <v>59</v>
      </c>
      <c r="S3" s="30" t="s">
        <v>62</v>
      </c>
      <c r="T3" s="46" t="s">
        <v>5</v>
      </c>
      <c r="U3" s="30"/>
      <c r="V3" s="31"/>
    </row>
    <row r="4" spans="2:22" ht="22.5" customHeight="1">
      <c r="B4" s="10"/>
      <c r="C4" s="33" t="s">
        <v>6</v>
      </c>
      <c r="D4" s="33" t="s">
        <v>7</v>
      </c>
      <c r="E4" s="33" t="s">
        <v>8</v>
      </c>
      <c r="F4" s="33" t="s">
        <v>6</v>
      </c>
      <c r="G4" s="33" t="s">
        <v>7</v>
      </c>
      <c r="H4" s="33" t="s">
        <v>8</v>
      </c>
      <c r="I4" s="33" t="s">
        <v>6</v>
      </c>
      <c r="J4" s="33" t="s">
        <v>7</v>
      </c>
      <c r="K4" s="33" t="s">
        <v>8</v>
      </c>
      <c r="L4" s="33" t="s">
        <v>6</v>
      </c>
      <c r="M4" s="33" t="s">
        <v>7</v>
      </c>
      <c r="N4" s="33" t="s">
        <v>8</v>
      </c>
      <c r="O4" s="34"/>
      <c r="P4" s="33" t="s">
        <v>9</v>
      </c>
      <c r="Q4" s="35" t="s">
        <v>55</v>
      </c>
      <c r="R4" s="45" t="s">
        <v>58</v>
      </c>
      <c r="S4" s="45" t="s">
        <v>61</v>
      </c>
      <c r="T4" s="47" t="s">
        <v>63</v>
      </c>
      <c r="U4" s="41" t="s">
        <v>57</v>
      </c>
      <c r="V4" s="33" t="s">
        <v>13</v>
      </c>
    </row>
    <row r="5" spans="2:22" ht="22.5" customHeight="1">
      <c r="B5" s="11"/>
      <c r="C5" s="37" t="s">
        <v>10</v>
      </c>
      <c r="D5" s="37" t="s">
        <v>11</v>
      </c>
      <c r="E5" s="37" t="s">
        <v>12</v>
      </c>
      <c r="F5" s="37" t="s">
        <v>10</v>
      </c>
      <c r="G5" s="37" t="s">
        <v>11</v>
      </c>
      <c r="H5" s="37" t="s">
        <v>12</v>
      </c>
      <c r="I5" s="37" t="s">
        <v>10</v>
      </c>
      <c r="J5" s="37" t="s">
        <v>11</v>
      </c>
      <c r="K5" s="37" t="s">
        <v>12</v>
      </c>
      <c r="L5" s="37" t="s">
        <v>10</v>
      </c>
      <c r="M5" s="37" t="s">
        <v>11</v>
      </c>
      <c r="N5" s="37" t="s">
        <v>12</v>
      </c>
      <c r="O5" s="34"/>
      <c r="P5" s="38"/>
      <c r="Q5" s="42" t="s">
        <v>56</v>
      </c>
      <c r="R5" s="43" t="s">
        <v>60</v>
      </c>
      <c r="S5" s="43" t="s">
        <v>60</v>
      </c>
      <c r="T5" s="84" t="s">
        <v>43</v>
      </c>
      <c r="U5" s="85"/>
      <c r="V5" s="40"/>
    </row>
    <row r="6" spans="2:22" ht="24" customHeight="1">
      <c r="B6" s="12" t="s">
        <v>14</v>
      </c>
      <c r="C6" s="54">
        <f>+'当年度'!C6-'前年度'!C6</f>
        <v>815</v>
      </c>
      <c r="D6" s="54">
        <f>+'当年度'!D6-'前年度'!D6</f>
        <v>0</v>
      </c>
      <c r="E6" s="54">
        <f>+'当年度'!E6-'前年度'!E6</f>
        <v>0</v>
      </c>
      <c r="F6" s="54">
        <f>+'当年度'!F6-'前年度'!F6</f>
        <v>-1500000</v>
      </c>
      <c r="G6" s="54">
        <f>+'当年度'!G6-'前年度'!G6</f>
        <v>0</v>
      </c>
      <c r="H6" s="54">
        <f>+'当年度'!H6-'前年度'!H6</f>
        <v>0</v>
      </c>
      <c r="I6" s="54">
        <f>+'当年度'!I6-'前年度'!I6</f>
        <v>-2464768</v>
      </c>
      <c r="J6" s="54">
        <f>+'当年度'!J6-'前年度'!J6</f>
        <v>-527299</v>
      </c>
      <c r="K6" s="54">
        <f>+'当年度'!K6-'前年度'!K6</f>
        <v>285816</v>
      </c>
      <c r="L6" s="54">
        <f>+'当年度'!L6-'前年度'!L6</f>
        <v>-3963953</v>
      </c>
      <c r="M6" s="54">
        <f>+'当年度'!M6-'前年度'!M6</f>
        <v>-527299</v>
      </c>
      <c r="N6" s="54">
        <f>+'当年度'!N6-'前年度'!N6</f>
        <v>285816</v>
      </c>
      <c r="O6" s="7"/>
      <c r="P6" s="62">
        <f>+'当年度'!P6-'前年度'!P6</f>
        <v>232393</v>
      </c>
      <c r="Q6" s="62">
        <f>+'当年度'!Q6-'前年度'!Q6</f>
        <v>111697</v>
      </c>
      <c r="R6" s="68">
        <f>+'当年度'!R6-'前年度'!R6</f>
        <v>-0.7999999999999989</v>
      </c>
      <c r="S6" s="68">
        <f>+'当年度'!S6-'前年度'!S6</f>
        <v>-6.100000000000001</v>
      </c>
      <c r="T6" s="68">
        <f>+'当年度'!T6-'前年度'!T6</f>
        <v>4.300000000000011</v>
      </c>
      <c r="U6" s="68">
        <f>+'当年度'!U6-'前年度'!U6</f>
        <v>0.040000000000000036</v>
      </c>
      <c r="V6" s="52">
        <f>+'当年度'!V6-'前年度'!V6</f>
        <v>3825947</v>
      </c>
    </row>
    <row r="7" spans="2:22" ht="24" customHeight="1">
      <c r="B7" s="13" t="s">
        <v>15</v>
      </c>
      <c r="C7" s="54">
        <f>+'当年度'!C7-'前年度'!C7</f>
        <v>12585240</v>
      </c>
      <c r="D7" s="54">
        <f>+'当年度'!D7-'前年度'!D7</f>
        <v>9992710</v>
      </c>
      <c r="E7" s="54">
        <f>+'当年度'!E7-'前年度'!E7</f>
        <v>1092941</v>
      </c>
      <c r="F7" s="54">
        <f>+'当年度'!F7-'前年度'!F7</f>
        <v>118238</v>
      </c>
      <c r="G7" s="54">
        <f>+'当年度'!G7-'前年度'!G7</f>
        <v>-1377495</v>
      </c>
      <c r="H7" s="54">
        <f>+'当年度'!H7-'前年度'!H7</f>
        <v>-9967</v>
      </c>
      <c r="I7" s="54">
        <f>+'当年度'!I7-'前年度'!I7</f>
        <v>936303</v>
      </c>
      <c r="J7" s="54">
        <f>+'当年度'!J7-'前年度'!J7</f>
        <v>-725771</v>
      </c>
      <c r="K7" s="54">
        <f>+'当年度'!K7-'前年度'!K7</f>
        <v>280990</v>
      </c>
      <c r="L7" s="54">
        <f>+'当年度'!L7-'前年度'!L7</f>
        <v>13639781</v>
      </c>
      <c r="M7" s="54">
        <f>+'当年度'!M7-'前年度'!M7</f>
        <v>7889444</v>
      </c>
      <c r="N7" s="54">
        <f>+'当年度'!N7-'前年度'!N7</f>
        <v>1363964</v>
      </c>
      <c r="O7" s="7"/>
      <c r="P7" s="63">
        <f>+'当年度'!P7-'前年度'!P7</f>
        <v>945922</v>
      </c>
      <c r="Q7" s="63">
        <f>+'当年度'!Q7-'前年度'!Q7</f>
        <v>-103950</v>
      </c>
      <c r="R7" s="67">
        <f>+'当年度'!R7-'前年度'!R7</f>
        <v>10.5</v>
      </c>
      <c r="S7" s="67">
        <f>+'当年度'!S7-'前年度'!S7</f>
        <v>17.200000000000017</v>
      </c>
      <c r="T7" s="67">
        <f>+'当年度'!T7-'前年度'!T7</f>
        <v>-0.20000000000001705</v>
      </c>
      <c r="U7" s="67">
        <f>+'当年度'!U7-'前年度'!U7</f>
        <v>0</v>
      </c>
      <c r="V7" s="54">
        <f>+'当年度'!V7-'前年度'!V7</f>
        <v>-6711214</v>
      </c>
    </row>
    <row r="8" spans="2:22" ht="24" customHeight="1">
      <c r="B8" s="13" t="s">
        <v>16</v>
      </c>
      <c r="C8" s="54">
        <f>+'当年度'!C8-'前年度'!C8</f>
        <v>189000</v>
      </c>
      <c r="D8" s="54">
        <f>+'当年度'!D8-'前年度'!D8</f>
        <v>6000</v>
      </c>
      <c r="E8" s="54">
        <f>+'当年度'!E8-'前年度'!E8</f>
        <v>183000</v>
      </c>
      <c r="F8" s="54">
        <f>+'当年度'!F8-'前年度'!F8</f>
        <v>0</v>
      </c>
      <c r="G8" s="54">
        <f>+'当年度'!G8-'前年度'!G8</f>
        <v>0</v>
      </c>
      <c r="H8" s="54">
        <f>+'当年度'!H8-'前年度'!H8</f>
        <v>0</v>
      </c>
      <c r="I8" s="54">
        <f>+'当年度'!I8-'前年度'!I8</f>
        <v>-350106</v>
      </c>
      <c r="J8" s="54">
        <f>+'当年度'!J8-'前年度'!J8</f>
        <v>-129793</v>
      </c>
      <c r="K8" s="54">
        <f>+'当年度'!K8-'前年度'!K8</f>
        <v>-117934</v>
      </c>
      <c r="L8" s="54">
        <f>+'当年度'!L8-'前年度'!L8</f>
        <v>-161106</v>
      </c>
      <c r="M8" s="54">
        <f>+'当年度'!M8-'前年度'!M8</f>
        <v>-123793</v>
      </c>
      <c r="N8" s="54">
        <f>+'当年度'!N8-'前年度'!N8</f>
        <v>65066</v>
      </c>
      <c r="O8" s="7"/>
      <c r="P8" s="63">
        <f>+'当年度'!P8-'前年度'!P8</f>
        <v>-58572</v>
      </c>
      <c r="Q8" s="63">
        <f>+'当年度'!Q8-'前年度'!Q8</f>
        <v>134579</v>
      </c>
      <c r="R8" s="67">
        <f>+'当年度'!R8-'前年度'!R8</f>
        <v>-0.40000000000000036</v>
      </c>
      <c r="S8" s="67">
        <f>+'当年度'!S8-'前年度'!S8</f>
        <v>-0.5</v>
      </c>
      <c r="T8" s="67">
        <f>+'当年度'!T8-'前年度'!T8</f>
        <v>3.5</v>
      </c>
      <c r="U8" s="67">
        <f>+'当年度'!U8-'前年度'!U8</f>
        <v>0.040000000000000036</v>
      </c>
      <c r="V8" s="54">
        <f>+'当年度'!V8-'前年度'!V8</f>
        <v>1064103</v>
      </c>
    </row>
    <row r="9" spans="2:22" ht="24" customHeight="1">
      <c r="B9" s="14" t="s">
        <v>17</v>
      </c>
      <c r="C9" s="54">
        <f>+'当年度'!C9-'前年度'!C9</f>
        <v>5125414</v>
      </c>
      <c r="D9" s="54">
        <f>+'当年度'!D9-'前年度'!D9</f>
        <v>6029738</v>
      </c>
      <c r="E9" s="54">
        <f>+'当年度'!E9-'前年度'!E9</f>
        <v>274313</v>
      </c>
      <c r="F9" s="54">
        <f>+'当年度'!F9-'前年度'!F9</f>
        <v>0</v>
      </c>
      <c r="G9" s="54">
        <f>+'当年度'!G9-'前年度'!G9</f>
        <v>0</v>
      </c>
      <c r="H9" s="54">
        <f>+'当年度'!H9-'前年度'!H9</f>
        <v>0</v>
      </c>
      <c r="I9" s="54">
        <f>+'当年度'!I9-'前年度'!I9</f>
        <v>802691</v>
      </c>
      <c r="J9" s="54">
        <f>+'当年度'!J9-'前年度'!J9</f>
        <v>-570956</v>
      </c>
      <c r="K9" s="54">
        <f>+'当年度'!K9-'前年度'!K9</f>
        <v>287628</v>
      </c>
      <c r="L9" s="54">
        <f>+'当年度'!L9-'前年度'!L9</f>
        <v>5928105</v>
      </c>
      <c r="M9" s="54">
        <f>+'当年度'!M9-'前年度'!M9</f>
        <v>5458782</v>
      </c>
      <c r="N9" s="54">
        <f>+'当年度'!N9-'前年度'!N9</f>
        <v>561941</v>
      </c>
      <c r="O9" s="7"/>
      <c r="P9" s="63">
        <f>+'当年度'!P9-'前年度'!P9</f>
        <v>-367685</v>
      </c>
      <c r="Q9" s="63">
        <f>+'当年度'!Q9-'前年度'!Q9</f>
        <v>16070</v>
      </c>
      <c r="R9" s="67">
        <f>+'当年度'!R9-'前年度'!R9</f>
        <v>14.100000000000001</v>
      </c>
      <c r="S9" s="67">
        <f>+'当年度'!S9-'前年度'!S9</f>
        <v>15.700000000000003</v>
      </c>
      <c r="T9" s="67">
        <f>+'当年度'!T9-'前年度'!T9</f>
        <v>15.699999999999989</v>
      </c>
      <c r="U9" s="67">
        <f>+'当年度'!U9-'前年度'!U9</f>
        <v>0.15999999999999992</v>
      </c>
      <c r="V9" s="54">
        <f>+'当年度'!V9-'前年度'!V9</f>
        <v>197434</v>
      </c>
    </row>
    <row r="10" spans="2:22" ht="24" customHeight="1">
      <c r="B10" s="14" t="s">
        <v>18</v>
      </c>
      <c r="C10" s="54">
        <f>+'当年度'!C10-'前年度'!C10</f>
        <v>0</v>
      </c>
      <c r="D10" s="54">
        <f>+'当年度'!D10-'前年度'!D10</f>
        <v>-143596</v>
      </c>
      <c r="E10" s="54">
        <f>+'当年度'!E10-'前年度'!E10</f>
        <v>19</v>
      </c>
      <c r="F10" s="54">
        <f>+'当年度'!F10-'前年度'!F10</f>
        <v>0</v>
      </c>
      <c r="G10" s="54">
        <f>+'当年度'!G10-'前年度'!G10</f>
        <v>0</v>
      </c>
      <c r="H10" s="54">
        <f>+'当年度'!H10-'前年度'!H10</f>
        <v>0</v>
      </c>
      <c r="I10" s="54">
        <f>+'当年度'!I10-'前年度'!I10</f>
        <v>430435</v>
      </c>
      <c r="J10" s="54">
        <f>+'当年度'!J10-'前年度'!J10</f>
        <v>-14225008</v>
      </c>
      <c r="K10" s="54">
        <f>+'当年度'!K10-'前年度'!K10</f>
        <v>10912106</v>
      </c>
      <c r="L10" s="54">
        <f>+'当年度'!L10-'前年度'!L10</f>
        <v>430435</v>
      </c>
      <c r="M10" s="54">
        <f>+'当年度'!M10-'前年度'!M10</f>
        <v>-14368604</v>
      </c>
      <c r="N10" s="54">
        <f>+'当年度'!N10-'前年度'!N10</f>
        <v>10912125</v>
      </c>
      <c r="O10" s="7"/>
      <c r="P10" s="63">
        <f>+'当年度'!P10-'前年度'!P10</f>
        <v>-38857</v>
      </c>
      <c r="Q10" s="63">
        <f>+'当年度'!Q10-'前年度'!Q10</f>
        <v>165426</v>
      </c>
      <c r="R10" s="67">
        <f>+'当年度'!R10-'前年度'!R10</f>
        <v>-47.5</v>
      </c>
      <c r="S10" s="67">
        <f>+'当年度'!S10-'前年度'!S10</f>
        <v>1.5999999999999943</v>
      </c>
      <c r="T10" s="67">
        <f>+'当年度'!T10-'前年度'!T10</f>
        <v>-12.100000000000023</v>
      </c>
      <c r="U10" s="67">
        <f>+'当年度'!U10-'前年度'!U10</f>
        <v>-0.1200000000000001</v>
      </c>
      <c r="V10" s="54">
        <f>+'当年度'!V10-'前年度'!V10</f>
        <v>10609646</v>
      </c>
    </row>
    <row r="11" spans="2:22" ht="24" customHeight="1">
      <c r="B11" s="14" t="s">
        <v>19</v>
      </c>
      <c r="C11" s="54">
        <f>+'当年度'!C11-'前年度'!C11</f>
        <v>758900</v>
      </c>
      <c r="D11" s="54">
        <f>+'当年度'!D11-'前年度'!D11</f>
        <v>-1897296</v>
      </c>
      <c r="E11" s="54">
        <f>+'当年度'!E11-'前年度'!E11</f>
        <v>33999</v>
      </c>
      <c r="F11" s="54">
        <f>+'当年度'!F11-'前年度'!F11</f>
        <v>0</v>
      </c>
      <c r="G11" s="54">
        <f>+'当年度'!G11-'前年度'!G11</f>
        <v>0</v>
      </c>
      <c r="H11" s="54">
        <f>+'当年度'!H11-'前年度'!H11</f>
        <v>0</v>
      </c>
      <c r="I11" s="54">
        <f>+'当年度'!I11-'前年度'!I11</f>
        <v>-1123783</v>
      </c>
      <c r="J11" s="54">
        <f>+'当年度'!J11-'前年度'!J11</f>
        <v>-4132066</v>
      </c>
      <c r="K11" s="54">
        <f>+'当年度'!K11-'前年度'!K11</f>
        <v>2718295</v>
      </c>
      <c r="L11" s="54">
        <f>+'当年度'!L11-'前年度'!L11</f>
        <v>-364883</v>
      </c>
      <c r="M11" s="54">
        <f>+'当年度'!M11-'前年度'!M11</f>
        <v>-6029362</v>
      </c>
      <c r="N11" s="54">
        <f>+'当年度'!N11-'前年度'!N11</f>
        <v>2752294</v>
      </c>
      <c r="O11" s="7"/>
      <c r="P11" s="63">
        <f>+'当年度'!P11-'前年度'!P11</f>
        <v>311871</v>
      </c>
      <c r="Q11" s="63">
        <f>+'当年度'!Q11-'前年度'!Q11</f>
        <v>-233175</v>
      </c>
      <c r="R11" s="67">
        <f>+'当年度'!R11-'前年度'!R11</f>
        <v>-17</v>
      </c>
      <c r="S11" s="67">
        <f>+'当年度'!S11-'前年度'!S11</f>
        <v>-2.4000000000000057</v>
      </c>
      <c r="T11" s="67">
        <f>+'当年度'!T11-'前年度'!T11</f>
        <v>-17.399999999999977</v>
      </c>
      <c r="U11" s="67">
        <f>+'当年度'!U11-'前年度'!U11</f>
        <v>-0.18000000000000016</v>
      </c>
      <c r="V11" s="54">
        <f>+'当年度'!V11-'前年度'!V11</f>
        <v>218252</v>
      </c>
    </row>
    <row r="12" spans="2:22" ht="24" customHeight="1">
      <c r="B12" s="14" t="s">
        <v>20</v>
      </c>
      <c r="C12" s="54">
        <f>+'当年度'!C12-'前年度'!C12</f>
        <v>0</v>
      </c>
      <c r="D12" s="54">
        <f>+'当年度'!D12-'前年度'!D12</f>
        <v>0</v>
      </c>
      <c r="E12" s="54">
        <f>+'当年度'!E12-'前年度'!E12</f>
        <v>0</v>
      </c>
      <c r="F12" s="54">
        <f>+'当年度'!F12-'前年度'!F12</f>
        <v>0</v>
      </c>
      <c r="G12" s="54">
        <f>+'当年度'!G12-'前年度'!G12</f>
        <v>0</v>
      </c>
      <c r="H12" s="54">
        <f>+'当年度'!H12-'前年度'!H12</f>
        <v>0</v>
      </c>
      <c r="I12" s="54">
        <f>+'当年度'!I12-'前年度'!I12</f>
        <v>52674</v>
      </c>
      <c r="J12" s="54">
        <f>+'当年度'!J12-'前年度'!J12</f>
        <v>-291192</v>
      </c>
      <c r="K12" s="54">
        <f>+'当年度'!K12-'前年度'!K12</f>
        <v>72465</v>
      </c>
      <c r="L12" s="54">
        <f>+'当年度'!L12-'前年度'!L12</f>
        <v>52674</v>
      </c>
      <c r="M12" s="54">
        <f>+'当年度'!M12-'前年度'!M12</f>
        <v>-291192</v>
      </c>
      <c r="N12" s="54">
        <f>+'当年度'!N12-'前年度'!N12</f>
        <v>72465</v>
      </c>
      <c r="O12" s="7"/>
      <c r="P12" s="63">
        <f>+'当年度'!P12-'前年度'!P12</f>
        <v>105730</v>
      </c>
      <c r="Q12" s="63">
        <f>+'当年度'!Q12-'前年度'!Q12</f>
        <v>56711</v>
      </c>
      <c r="R12" s="67">
        <f>+'当年度'!R12-'前年度'!R12</f>
        <v>-1.8999999999999995</v>
      </c>
      <c r="S12" s="67">
        <f>+'当年度'!S12-'前年度'!S12</f>
        <v>0.1999999999999993</v>
      </c>
      <c r="T12" s="67">
        <f>+'当年度'!T12-'前年度'!T12</f>
        <v>-4.199999999999989</v>
      </c>
      <c r="U12" s="67">
        <f>+'当年度'!U12-'前年度'!U12</f>
        <v>-0.050000000000000266</v>
      </c>
      <c r="V12" s="54">
        <f>+'当年度'!V12-'前年度'!V12</f>
        <v>-122723</v>
      </c>
    </row>
    <row r="13" spans="2:22" ht="24" customHeight="1">
      <c r="B13" s="14" t="s">
        <v>21</v>
      </c>
      <c r="C13" s="54">
        <f>+'当年度'!C13-'前年度'!C13</f>
        <v>0</v>
      </c>
      <c r="D13" s="54">
        <f>+'当年度'!D13-'前年度'!D13</f>
        <v>0</v>
      </c>
      <c r="E13" s="54">
        <f>+'当年度'!E13-'前年度'!E13</f>
        <v>0</v>
      </c>
      <c r="F13" s="54">
        <f>+'当年度'!F13-'前年度'!F13</f>
        <v>0</v>
      </c>
      <c r="G13" s="54">
        <f>+'当年度'!G13-'前年度'!G13</f>
        <v>0</v>
      </c>
      <c r="H13" s="54">
        <f>+'当年度'!H13-'前年度'!H13</f>
        <v>0</v>
      </c>
      <c r="I13" s="54">
        <f>+'当年度'!I13-'前年度'!I13</f>
        <v>-687006</v>
      </c>
      <c r="J13" s="54">
        <f>+'当年度'!J13-'前年度'!J13</f>
        <v>-495599</v>
      </c>
      <c r="K13" s="54">
        <f>+'当年度'!K13-'前年度'!K13</f>
        <v>-437</v>
      </c>
      <c r="L13" s="54">
        <f>+'当年度'!L13-'前年度'!L13</f>
        <v>-687006</v>
      </c>
      <c r="M13" s="54">
        <f>+'当年度'!M13-'前年度'!M13</f>
        <v>-495599</v>
      </c>
      <c r="N13" s="54">
        <f>+'当年度'!N13-'前年度'!N13</f>
        <v>-437</v>
      </c>
      <c r="O13" s="7"/>
      <c r="P13" s="63">
        <f>+'当年度'!P13-'前年度'!P13</f>
        <v>-29128</v>
      </c>
      <c r="Q13" s="63">
        <f>+'当年度'!Q13-'前年度'!Q13</f>
        <v>7862</v>
      </c>
      <c r="R13" s="67">
        <f>+'当年度'!R13-'前年度'!R13</f>
        <v>-8.299999999999997</v>
      </c>
      <c r="S13" s="67">
        <f>+'当年度'!S13-'前年度'!S13</f>
        <v>-11.299999999999997</v>
      </c>
      <c r="T13" s="67">
        <f>+'当年度'!T13-'前年度'!T13</f>
        <v>-12</v>
      </c>
      <c r="U13" s="67">
        <f>+'当年度'!U13-'前年度'!U13</f>
        <v>-0.1200000000000001</v>
      </c>
      <c r="V13" s="54">
        <f>+'当年度'!V13-'前年度'!V13</f>
        <v>-266618</v>
      </c>
    </row>
    <row r="14" spans="2:22" ht="24" customHeight="1">
      <c r="B14" s="14" t="s">
        <v>22</v>
      </c>
      <c r="C14" s="54">
        <f>+'当年度'!C14-'前年度'!C14</f>
        <v>171090</v>
      </c>
      <c r="D14" s="54">
        <f>+'当年度'!D14-'前年度'!D14</f>
        <v>336530</v>
      </c>
      <c r="E14" s="54">
        <f>+'当年度'!E14-'前年度'!E14</f>
        <v>-165440</v>
      </c>
      <c r="F14" s="54">
        <f>+'当年度'!F14-'前年度'!F14</f>
        <v>0</v>
      </c>
      <c r="G14" s="54">
        <f>+'当年度'!G14-'前年度'!G14</f>
        <v>0</v>
      </c>
      <c r="H14" s="54">
        <f>+'当年度'!H14-'前年度'!H14</f>
        <v>0</v>
      </c>
      <c r="I14" s="54">
        <f>+'当年度'!I14-'前年度'!I14</f>
        <v>-80746</v>
      </c>
      <c r="J14" s="54">
        <f>+'当年度'!J14-'前年度'!J14</f>
        <v>-243224</v>
      </c>
      <c r="K14" s="54">
        <f>+'当年度'!K14-'前年度'!K14</f>
        <v>15058</v>
      </c>
      <c r="L14" s="54">
        <f>+'当年度'!L14-'前年度'!L14</f>
        <v>90344</v>
      </c>
      <c r="M14" s="54">
        <f>+'当年度'!M14-'前年度'!M14</f>
        <v>93306</v>
      </c>
      <c r="N14" s="54">
        <f>+'当年度'!N14-'前年度'!N14</f>
        <v>-150382</v>
      </c>
      <c r="O14" s="7"/>
      <c r="P14" s="63">
        <f>+'当年度'!P14-'前年度'!P14</f>
        <v>-28006</v>
      </c>
      <c r="Q14" s="63">
        <f>+'当年度'!Q14-'前年度'!Q14</f>
        <v>218650</v>
      </c>
      <c r="R14" s="67">
        <f>+'当年度'!R14-'前年度'!R14</f>
        <v>0.8000000000000007</v>
      </c>
      <c r="S14" s="67">
        <f>+'当年度'!S14-'前年度'!S14</f>
        <v>0.6999999999999993</v>
      </c>
      <c r="T14" s="67">
        <f>+'当年度'!T14-'前年度'!T14</f>
        <v>0</v>
      </c>
      <c r="U14" s="67">
        <f>+'当年度'!U14-'前年度'!U14</f>
        <v>0</v>
      </c>
      <c r="V14" s="54">
        <f>+'当年度'!V14-'前年度'!V14</f>
        <v>-134859</v>
      </c>
    </row>
    <row r="15" spans="2:22" ht="24" customHeight="1">
      <c r="B15" s="14" t="s">
        <v>23</v>
      </c>
      <c r="C15" s="54">
        <f>+'当年度'!C15-'前年度'!C15</f>
        <v>-338681</v>
      </c>
      <c r="D15" s="54">
        <f>+'当年度'!D15-'前年度'!D15</f>
        <v>148728</v>
      </c>
      <c r="E15" s="54">
        <f>+'当年度'!E15-'前年度'!E15</f>
        <v>-430029</v>
      </c>
      <c r="F15" s="54">
        <f>+'当年度'!F15-'前年度'!F15</f>
        <v>0</v>
      </c>
      <c r="G15" s="54">
        <f>+'当年度'!G15-'前年度'!G15</f>
        <v>0</v>
      </c>
      <c r="H15" s="54">
        <f>+'当年度'!H15-'前年度'!H15</f>
        <v>0</v>
      </c>
      <c r="I15" s="54">
        <f>+'当年度'!I15-'前年度'!I15</f>
        <v>-261878</v>
      </c>
      <c r="J15" s="54">
        <f>+'当年度'!J15-'前年度'!J15</f>
        <v>-60379</v>
      </c>
      <c r="K15" s="54">
        <f>+'当年度'!K15-'前年度'!K15</f>
        <v>-59257</v>
      </c>
      <c r="L15" s="54">
        <f>+'当年度'!L15-'前年度'!L15</f>
        <v>-600559</v>
      </c>
      <c r="M15" s="54">
        <f>+'当年度'!M15-'前年度'!M15</f>
        <v>88349</v>
      </c>
      <c r="N15" s="54">
        <f>+'当年度'!N15-'前年度'!N15</f>
        <v>-489286</v>
      </c>
      <c r="O15" s="7"/>
      <c r="P15" s="63">
        <f>+'当年度'!P15-'前年度'!P15</f>
        <v>98745</v>
      </c>
      <c r="Q15" s="63">
        <f>+'当年度'!Q15-'前年度'!Q15</f>
        <v>15415</v>
      </c>
      <c r="R15" s="67">
        <f>+'当年度'!R15-'前年度'!R15</f>
        <v>1.2999999999999998</v>
      </c>
      <c r="S15" s="67">
        <f>+'当年度'!S15-'前年度'!S15</f>
        <v>-9.899999999999999</v>
      </c>
      <c r="T15" s="67">
        <f>+'当年度'!T15-'前年度'!T15</f>
        <v>-7.5</v>
      </c>
      <c r="U15" s="67">
        <f>+'当年度'!U15-'前年度'!U15</f>
        <v>-0.08000000000000007</v>
      </c>
      <c r="V15" s="54">
        <f>+'当年度'!V15-'前年度'!V15</f>
        <v>-360875</v>
      </c>
    </row>
    <row r="16" spans="2:22" ht="24" customHeight="1">
      <c r="B16" s="13" t="s">
        <v>24</v>
      </c>
      <c r="C16" s="54">
        <f>+'当年度'!C16-'前年度'!C16</f>
        <v>0</v>
      </c>
      <c r="D16" s="54">
        <f>+'当年度'!D16-'前年度'!D16</f>
        <v>0</v>
      </c>
      <c r="E16" s="54">
        <f>+'当年度'!E16-'前年度'!E16</f>
        <v>0</v>
      </c>
      <c r="F16" s="54">
        <f>+'当年度'!F16-'前年度'!F16</f>
        <v>0</v>
      </c>
      <c r="G16" s="54">
        <f>+'当年度'!G16-'前年度'!G16</f>
        <v>0</v>
      </c>
      <c r="H16" s="54">
        <f>+'当年度'!H16-'前年度'!H16</f>
        <v>0</v>
      </c>
      <c r="I16" s="54">
        <f>+'当年度'!I16-'前年度'!I16</f>
        <v>-399185</v>
      </c>
      <c r="J16" s="54">
        <f>+'当年度'!J16-'前年度'!J16</f>
        <v>43919</v>
      </c>
      <c r="K16" s="54">
        <f>+'当年度'!K16-'前年度'!K16</f>
        <v>-481415</v>
      </c>
      <c r="L16" s="54">
        <f>+'当年度'!L16-'前年度'!L16</f>
        <v>-399185</v>
      </c>
      <c r="M16" s="54">
        <f>+'当年度'!M16-'前年度'!M16</f>
        <v>43919</v>
      </c>
      <c r="N16" s="54">
        <f>+'当年度'!N16-'前年度'!N16</f>
        <v>-481415</v>
      </c>
      <c r="O16" s="7"/>
      <c r="P16" s="63">
        <f>+'当年度'!P16-'前年度'!P16</f>
        <v>-57260</v>
      </c>
      <c r="Q16" s="63">
        <f>+'当年度'!Q16-'前年度'!Q16</f>
        <v>6954</v>
      </c>
      <c r="R16" s="67">
        <f>+'当年度'!R16-'前年度'!R16</f>
        <v>0.6000000000000005</v>
      </c>
      <c r="S16" s="67">
        <f>+'当年度'!S16-'前年度'!S16</f>
        <v>-5.5</v>
      </c>
      <c r="T16" s="67">
        <f>+'当年度'!T16-'前年度'!T16</f>
        <v>-4.199999999999989</v>
      </c>
      <c r="U16" s="67">
        <f>+'当年度'!U16-'前年度'!U16</f>
        <v>-0.040000000000000036</v>
      </c>
      <c r="V16" s="54">
        <f>+'当年度'!V16-'前年度'!V16</f>
        <v>-459117</v>
      </c>
    </row>
    <row r="17" spans="2:22" ht="24" customHeight="1">
      <c r="B17" s="14" t="s">
        <v>48</v>
      </c>
      <c r="C17" s="54">
        <f>+'当年度'!C17-'前年度'!C17</f>
        <v>883715</v>
      </c>
      <c r="D17" s="54">
        <f>+'当年度'!D17-'前年度'!D17</f>
        <v>-2354423</v>
      </c>
      <c r="E17" s="54">
        <f>+'当年度'!E17-'前年度'!E17</f>
        <v>1260994</v>
      </c>
      <c r="F17" s="54">
        <f>+'当年度'!F17-'前年度'!F17</f>
        <v>65690</v>
      </c>
      <c r="G17" s="54">
        <f>+'当年度'!G17-'前年度'!G17</f>
        <v>-956034</v>
      </c>
      <c r="H17" s="54">
        <f>+'当年度'!H17-'前年度'!H17</f>
        <v>-296303</v>
      </c>
      <c r="I17" s="54">
        <f>+'当年度'!I17-'前年度'!I17</f>
        <v>-6984</v>
      </c>
      <c r="J17" s="54">
        <f>+'当年度'!J17-'前年度'!J17</f>
        <v>-108</v>
      </c>
      <c r="K17" s="54">
        <f>+'当年度'!K17-'前年度'!K17</f>
        <v>-1588</v>
      </c>
      <c r="L17" s="54">
        <f>+'当年度'!L17-'前年度'!L17</f>
        <v>942421</v>
      </c>
      <c r="M17" s="54">
        <f>+'当年度'!M17-'前年度'!M17</f>
        <v>-3310565</v>
      </c>
      <c r="N17" s="54">
        <f>+'当年度'!N17-'前年度'!N17</f>
        <v>963103</v>
      </c>
      <c r="O17" s="7"/>
      <c r="P17" s="63">
        <f>+'当年度'!P17-'前年度'!P17</f>
        <v>133949</v>
      </c>
      <c r="Q17" s="63">
        <f>+'当年度'!Q17-'前年度'!Q17</f>
        <v>-216705</v>
      </c>
      <c r="R17" s="67">
        <f>+'当年度'!R17-'前年度'!R17</f>
        <v>-25.700000000000003</v>
      </c>
      <c r="S17" s="67">
        <f>+'当年度'!S17-'前年度'!S17</f>
        <v>5.600000000000023</v>
      </c>
      <c r="T17" s="67">
        <f>+'当年度'!T17-'前年度'!T17</f>
        <v>-12.199999999999989</v>
      </c>
      <c r="U17" s="67">
        <f>+'当年度'!U17-'前年度'!U17</f>
        <v>-0.1200000000000001</v>
      </c>
      <c r="V17" s="54">
        <f>+'当年度'!V17-'前年度'!V17</f>
        <v>2032898</v>
      </c>
    </row>
    <row r="18" spans="2:22" ht="24" customHeight="1">
      <c r="B18" s="14" t="s">
        <v>49</v>
      </c>
      <c r="C18" s="56">
        <f>+'当年度'!C18-'前年度'!C18</f>
        <v>0</v>
      </c>
      <c r="D18" s="56">
        <f>+'当年度'!D18-'前年度'!D18</f>
        <v>0</v>
      </c>
      <c r="E18" s="56">
        <f>+'当年度'!E18-'前年度'!E18</f>
        <v>0</v>
      </c>
      <c r="F18" s="56">
        <f>+'当年度'!F18-'前年度'!F18</f>
        <v>0</v>
      </c>
      <c r="G18" s="56">
        <f>+'当年度'!G18-'前年度'!G18</f>
        <v>0</v>
      </c>
      <c r="H18" s="56">
        <f>+'当年度'!H18-'前年度'!H18</f>
        <v>0</v>
      </c>
      <c r="I18" s="56">
        <f>+'当年度'!I18-'前年度'!I18</f>
        <v>47736</v>
      </c>
      <c r="J18" s="56">
        <f>+'当年度'!J18-'前年度'!J18</f>
        <v>42945</v>
      </c>
      <c r="K18" s="56">
        <f>+'当年度'!K18-'前年度'!K18</f>
        <v>39307</v>
      </c>
      <c r="L18" s="56">
        <f>+'当年度'!L18-'前年度'!L18</f>
        <v>47736</v>
      </c>
      <c r="M18" s="56">
        <f>+'当年度'!M18-'前年度'!M18</f>
        <v>42945</v>
      </c>
      <c r="N18" s="56">
        <f>+'当年度'!N18-'前年度'!N18</f>
        <v>39307</v>
      </c>
      <c r="O18" s="7"/>
      <c r="P18" s="63">
        <f>+'当年度'!P18-'前年度'!P18</f>
        <v>-219751</v>
      </c>
      <c r="Q18" s="63">
        <f>+'当年度'!Q18-'前年度'!Q18</f>
        <v>-21685</v>
      </c>
      <c r="R18" s="67">
        <f>+'当年度'!R18-'前年度'!R18</f>
        <v>0.3000000000000007</v>
      </c>
      <c r="S18" s="67">
        <f>+'当年度'!S18-'前年度'!S18</f>
        <v>0.5</v>
      </c>
      <c r="T18" s="67">
        <f>+'当年度'!T18-'前年度'!T18</f>
        <v>-0.09999999999999432</v>
      </c>
      <c r="U18" s="67">
        <f>+'当年度'!U18-'前年度'!U18</f>
        <v>0</v>
      </c>
      <c r="V18" s="54">
        <f>+'当年度'!V18-'前年度'!V18</f>
        <v>-478879</v>
      </c>
    </row>
    <row r="19" spans="2:22" ht="24" customHeight="1">
      <c r="B19" s="15" t="s">
        <v>50</v>
      </c>
      <c r="C19" s="74">
        <f>+'当年度'!C19-'前年度'!C19</f>
        <v>31153</v>
      </c>
      <c r="D19" s="74">
        <f>+'当年度'!D19-'前年度'!D19</f>
        <v>-46460</v>
      </c>
      <c r="E19" s="74">
        <f>+'当年度'!E19-'前年度'!E19</f>
        <v>5239</v>
      </c>
      <c r="F19" s="74">
        <f>+'当年度'!F19-'前年度'!F19</f>
        <v>-30500</v>
      </c>
      <c r="G19" s="74">
        <f>+'当年度'!G19-'前年度'!G19</f>
        <v>-117302</v>
      </c>
      <c r="H19" s="74">
        <f>+'当年度'!H19-'前年度'!H19</f>
        <v>304</v>
      </c>
      <c r="I19" s="74">
        <f>+'当年度'!I19-'前年度'!I19</f>
        <v>4915979</v>
      </c>
      <c r="J19" s="74">
        <f>+'当年度'!J19-'前年度'!J19</f>
        <v>3930400</v>
      </c>
      <c r="K19" s="74">
        <f>+'当年度'!K19-'前年度'!K19</f>
        <v>110501</v>
      </c>
      <c r="L19" s="74">
        <f>+'当年度'!L19-'前年度'!L19</f>
        <v>4916632</v>
      </c>
      <c r="M19" s="74">
        <f>+'当年度'!M19-'前年度'!M19</f>
        <v>3766638</v>
      </c>
      <c r="N19" s="74">
        <f>+'当年度'!N19-'前年度'!N19</f>
        <v>116044</v>
      </c>
      <c r="O19" s="7"/>
      <c r="P19" s="65">
        <f>+'当年度'!P19-'前年度'!P19</f>
        <v>-397345</v>
      </c>
      <c r="Q19" s="65">
        <f>+'当年度'!Q19-'前年度'!Q19</f>
        <v>17457</v>
      </c>
      <c r="R19" s="71">
        <f>+'当年度'!R19-'前年度'!R19</f>
        <v>14</v>
      </c>
      <c r="S19" s="71">
        <f>+'当年度'!S19-'前年度'!S19</f>
        <v>18.500000000000007</v>
      </c>
      <c r="T19" s="71">
        <f>+'当年度'!T19-'前年度'!T19</f>
        <v>10.599999999999994</v>
      </c>
      <c r="U19" s="71">
        <f>+'当年度'!U19-'前年度'!U19</f>
        <v>0.10000000000000009</v>
      </c>
      <c r="V19" s="58">
        <f>+'当年度'!V19-'前年度'!V19</f>
        <v>-1761510</v>
      </c>
    </row>
    <row r="20" spans="2:22" ht="24" customHeight="1">
      <c r="B20" s="14" t="s">
        <v>25</v>
      </c>
      <c r="C20" s="54">
        <f>+'当年度'!C20-'前年度'!C20</f>
        <v>0</v>
      </c>
      <c r="D20" s="54">
        <f>+'当年度'!D20-'前年度'!D20</f>
        <v>0</v>
      </c>
      <c r="E20" s="54">
        <f>+'当年度'!E20-'前年度'!E20</f>
        <v>0</v>
      </c>
      <c r="F20" s="54">
        <f>+'当年度'!F20-'前年度'!F20</f>
        <v>0</v>
      </c>
      <c r="G20" s="54">
        <f>+'当年度'!G20-'前年度'!G20</f>
        <v>0</v>
      </c>
      <c r="H20" s="54">
        <f>+'当年度'!H20-'前年度'!H20</f>
        <v>0</v>
      </c>
      <c r="I20" s="54">
        <f>+'当年度'!I20-'前年度'!I20</f>
        <v>13693</v>
      </c>
      <c r="J20" s="54">
        <f>+'当年度'!J20-'前年度'!J20</f>
        <v>51698</v>
      </c>
      <c r="K20" s="54">
        <f>+'当年度'!K20-'前年度'!K20</f>
        <v>36211</v>
      </c>
      <c r="L20" s="54">
        <f>+'当年度'!L20-'前年度'!L20</f>
        <v>13693</v>
      </c>
      <c r="M20" s="54">
        <f>+'当年度'!M20-'前年度'!M20</f>
        <v>51698</v>
      </c>
      <c r="N20" s="54">
        <f>+'当年度'!N20-'前年度'!N20</f>
        <v>36211</v>
      </c>
      <c r="O20" s="7"/>
      <c r="P20" s="63">
        <f>+'当年度'!P20-'前年度'!P20</f>
        <v>31173</v>
      </c>
      <c r="Q20" s="63">
        <f>+'当年度'!Q20-'前年度'!Q20</f>
        <v>7535</v>
      </c>
      <c r="R20" s="67">
        <f>+'当年度'!R20-'前年度'!R20</f>
        <v>2.200000000000001</v>
      </c>
      <c r="S20" s="67">
        <f>+'当年度'!S20-'前年度'!S20</f>
        <v>0.3999999999999986</v>
      </c>
      <c r="T20" s="67">
        <f>+'当年度'!T20-'前年度'!T20</f>
        <v>11.5</v>
      </c>
      <c r="U20" s="67">
        <f>+'当年度'!U20-'前年度'!U20</f>
        <v>0.10999999999999988</v>
      </c>
      <c r="V20" s="54">
        <f>+'当年度'!V20-'前年度'!V20</f>
        <v>237334</v>
      </c>
    </row>
    <row r="21" spans="2:22" ht="24" customHeight="1">
      <c r="B21" s="14" t="s">
        <v>26</v>
      </c>
      <c r="C21" s="54">
        <f>+'当年度'!C21-'前年度'!C21</f>
        <v>0</v>
      </c>
      <c r="D21" s="54">
        <f>+'当年度'!D21-'前年度'!D21</f>
        <v>0</v>
      </c>
      <c r="E21" s="54">
        <f>+'当年度'!E21-'前年度'!E21</f>
        <v>0</v>
      </c>
      <c r="F21" s="54">
        <f>+'当年度'!F21-'前年度'!F21</f>
        <v>0</v>
      </c>
      <c r="G21" s="54">
        <f>+'当年度'!G21-'前年度'!G21</f>
        <v>0</v>
      </c>
      <c r="H21" s="54">
        <f>+'当年度'!H21-'前年度'!H21</f>
        <v>0</v>
      </c>
      <c r="I21" s="54">
        <f>+'当年度'!I21-'前年度'!I21</f>
        <v>-94865</v>
      </c>
      <c r="J21" s="54">
        <f>+'当年度'!J21-'前年度'!J21</f>
        <v>-196429</v>
      </c>
      <c r="K21" s="54">
        <f>+'当年度'!K21-'前年度'!K21</f>
        <v>-265475</v>
      </c>
      <c r="L21" s="54">
        <f>+'当年度'!L21-'前年度'!L21</f>
        <v>-94865</v>
      </c>
      <c r="M21" s="54">
        <f>+'当年度'!M21-'前年度'!M21</f>
        <v>-196429</v>
      </c>
      <c r="N21" s="54">
        <f>+'当年度'!N21-'前年度'!N21</f>
        <v>-265475</v>
      </c>
      <c r="O21" s="7"/>
      <c r="P21" s="63">
        <f>+'当年度'!P21-'前年度'!P21</f>
        <v>-74686</v>
      </c>
      <c r="Q21" s="63">
        <f>+'当年度'!Q21-'前年度'!Q21</f>
        <v>119308</v>
      </c>
      <c r="R21" s="67">
        <f>+'当年度'!R21-'前年度'!R21</f>
        <v>-3.3000000000000007</v>
      </c>
      <c r="S21" s="67">
        <f>+'当年度'!S21-'前年度'!S21</f>
        <v>-1.2999999999999972</v>
      </c>
      <c r="T21" s="67">
        <f>+'当年度'!T21-'前年度'!T21</f>
        <v>0.3999999999999915</v>
      </c>
      <c r="U21" s="67">
        <f>+'当年度'!U21-'前年度'!U21</f>
        <v>0</v>
      </c>
      <c r="V21" s="54">
        <f>+'当年度'!V21-'前年度'!V21</f>
        <v>130637</v>
      </c>
    </row>
    <row r="22" spans="2:22" ht="24" customHeight="1">
      <c r="B22" s="14" t="s">
        <v>27</v>
      </c>
      <c r="C22" s="54">
        <f>+'当年度'!C22-'前年度'!C22</f>
        <v>8000</v>
      </c>
      <c r="D22" s="54">
        <f>+'当年度'!D22-'前年度'!D22</f>
        <v>996</v>
      </c>
      <c r="E22" s="54">
        <f>+'当年度'!E22-'前年度'!E22</f>
        <v>-4870</v>
      </c>
      <c r="F22" s="54">
        <f>+'当年度'!F22-'前年度'!F22</f>
        <v>0</v>
      </c>
      <c r="G22" s="54">
        <f>+'当年度'!G22-'前年度'!G22</f>
        <v>0</v>
      </c>
      <c r="H22" s="54">
        <f>+'当年度'!H22-'前年度'!H22</f>
        <v>0</v>
      </c>
      <c r="I22" s="54">
        <f>+'当年度'!I22-'前年度'!I22</f>
        <v>-20436</v>
      </c>
      <c r="J22" s="54">
        <f>+'当年度'!J22-'前年度'!J22</f>
        <v>-30610</v>
      </c>
      <c r="K22" s="54">
        <f>+'当年度'!K22-'前年度'!K22</f>
        <v>-5727</v>
      </c>
      <c r="L22" s="54">
        <f>+'当年度'!L22-'前年度'!L22</f>
        <v>-12436</v>
      </c>
      <c r="M22" s="54">
        <f>+'当年度'!M22-'前年度'!M22</f>
        <v>-29614</v>
      </c>
      <c r="N22" s="54">
        <f>+'当年度'!N22-'前年度'!N22</f>
        <v>-10597</v>
      </c>
      <c r="O22" s="7"/>
      <c r="P22" s="63">
        <f>+'当年度'!P22-'前年度'!P22</f>
        <v>-258607</v>
      </c>
      <c r="Q22" s="63">
        <f>+'当年度'!Q22-'前年度'!Q22</f>
        <v>-1535</v>
      </c>
      <c r="R22" s="67">
        <f>+'当年度'!R22-'前年度'!R22</f>
        <v>-0.2999999999999998</v>
      </c>
      <c r="S22" s="67">
        <f>+'当年度'!S22-'前年度'!S22</f>
        <v>0.09999999999999964</v>
      </c>
      <c r="T22" s="67">
        <f>+'当年度'!T22-'前年度'!T22</f>
        <v>13.400000000000006</v>
      </c>
      <c r="U22" s="67">
        <f>+'当年度'!U22-'前年度'!U22</f>
        <v>0.1299999999999999</v>
      </c>
      <c r="V22" s="54">
        <f>+'当年度'!V22-'前年度'!V22</f>
        <v>889391</v>
      </c>
    </row>
    <row r="23" spans="2:22" ht="24" customHeight="1">
      <c r="B23" s="14" t="s">
        <v>28</v>
      </c>
      <c r="C23" s="54">
        <f>+'当年度'!C23-'前年度'!C23</f>
        <v>0</v>
      </c>
      <c r="D23" s="54">
        <f>+'当年度'!D23-'前年度'!D23</f>
        <v>0</v>
      </c>
      <c r="E23" s="54">
        <f>+'当年度'!E23-'前年度'!E23</f>
        <v>0</v>
      </c>
      <c r="F23" s="54">
        <f>+'当年度'!F23-'前年度'!F23</f>
        <v>0</v>
      </c>
      <c r="G23" s="54">
        <f>+'当年度'!G23-'前年度'!G23</f>
        <v>0</v>
      </c>
      <c r="H23" s="54">
        <f>+'当年度'!H23-'前年度'!H23</f>
        <v>0</v>
      </c>
      <c r="I23" s="54">
        <f>+'当年度'!I23-'前年度'!I23</f>
        <v>-8080</v>
      </c>
      <c r="J23" s="54">
        <f>+'当年度'!J23-'前年度'!J23</f>
        <v>-19895</v>
      </c>
      <c r="K23" s="54">
        <f>+'当年度'!K23-'前年度'!K23</f>
        <v>13807</v>
      </c>
      <c r="L23" s="54">
        <f>+'当年度'!L23-'前年度'!L23</f>
        <v>-8080</v>
      </c>
      <c r="M23" s="54">
        <f>+'当年度'!M23-'前年度'!M23</f>
        <v>-19895</v>
      </c>
      <c r="N23" s="54">
        <f>+'当年度'!N23-'前年度'!N23</f>
        <v>13807</v>
      </c>
      <c r="O23" s="7"/>
      <c r="P23" s="63">
        <f>+'当年度'!P23-'前年度'!P23</f>
        <v>-7119</v>
      </c>
      <c r="Q23" s="63">
        <f>+'当年度'!Q23-'前年度'!Q23</f>
        <v>1164</v>
      </c>
      <c r="R23" s="67">
        <f>+'当年度'!R23-'前年度'!R23</f>
        <v>-0.7</v>
      </c>
      <c r="S23" s="67">
        <f>+'当年度'!S23-'前年度'!S23</f>
        <v>-0.30000000000000004</v>
      </c>
      <c r="T23" s="67">
        <f>+'当年度'!T23-'前年度'!T23</f>
        <v>1.3000000000000114</v>
      </c>
      <c r="U23" s="67">
        <f>+'当年度'!U23-'前年度'!U23</f>
        <v>0.010000000000000009</v>
      </c>
      <c r="V23" s="54">
        <f>+'当年度'!V23-'前年度'!V23</f>
        <v>44896</v>
      </c>
    </row>
    <row r="24" spans="2:22" ht="24" customHeight="1">
      <c r="B24" s="14" t="s">
        <v>29</v>
      </c>
      <c r="C24" s="54">
        <f>+'当年度'!C24-'前年度'!C24</f>
        <v>15476</v>
      </c>
      <c r="D24" s="54">
        <f>+'当年度'!D24-'前年度'!D24</f>
        <v>15476</v>
      </c>
      <c r="E24" s="54">
        <f>+'当年度'!E24-'前年度'!E24</f>
        <v>0</v>
      </c>
      <c r="F24" s="54">
        <f>+'当年度'!F24-'前年度'!F24</f>
        <v>0</v>
      </c>
      <c r="G24" s="54">
        <f>+'当年度'!G24-'前年度'!G24</f>
        <v>0</v>
      </c>
      <c r="H24" s="54">
        <f>+'当年度'!H24-'前年度'!H24</f>
        <v>0</v>
      </c>
      <c r="I24" s="54">
        <f>+'当年度'!I24-'前年度'!I24</f>
        <v>-259976</v>
      </c>
      <c r="J24" s="54">
        <f>+'当年度'!J24-'前年度'!J24</f>
        <v>-89962</v>
      </c>
      <c r="K24" s="54">
        <f>+'当年度'!K24-'前年度'!K24</f>
        <v>42482</v>
      </c>
      <c r="L24" s="54">
        <f>+'当年度'!L24-'前年度'!L24</f>
        <v>-244500</v>
      </c>
      <c r="M24" s="54">
        <f>+'当年度'!M24-'前年度'!M24</f>
        <v>-74486</v>
      </c>
      <c r="N24" s="54">
        <f>+'当年度'!N24-'前年度'!N24</f>
        <v>42482</v>
      </c>
      <c r="O24" s="7"/>
      <c r="P24" s="63">
        <f>+'当年度'!P24-'前年度'!P24</f>
        <v>62727</v>
      </c>
      <c r="Q24" s="63">
        <f>+'当年度'!Q24-'前年度'!Q24</f>
        <v>0</v>
      </c>
      <c r="R24" s="67">
        <f>+'当年度'!R24-'前年度'!R24</f>
        <v>-1.6999999999999993</v>
      </c>
      <c r="S24" s="67">
        <f>+'当年度'!S24-'前年度'!S24</f>
        <v>-5.100000000000001</v>
      </c>
      <c r="T24" s="67">
        <f>+'当年度'!T24-'前年度'!T24</f>
        <v>-2.200000000000003</v>
      </c>
      <c r="U24" s="67">
        <f>+'当年度'!U24-'前年度'!U24</f>
        <v>-0.03</v>
      </c>
      <c r="V24" s="54">
        <f>+'当年度'!V24-'前年度'!V24</f>
        <v>-22311</v>
      </c>
    </row>
    <row r="25" spans="2:22" ht="24" customHeight="1">
      <c r="B25" s="13" t="s">
        <v>30</v>
      </c>
      <c r="C25" s="54">
        <f>+'当年度'!C25-'前年度'!C25</f>
        <v>-22810</v>
      </c>
      <c r="D25" s="54">
        <f>+'当年度'!D25-'前年度'!D25</f>
        <v>-22810</v>
      </c>
      <c r="E25" s="54">
        <f>+'当年度'!E25-'前年度'!E25</f>
        <v>0</v>
      </c>
      <c r="F25" s="54">
        <f>+'当年度'!F25-'前年度'!F25</f>
        <v>-530000</v>
      </c>
      <c r="G25" s="54">
        <f>+'当年度'!G25-'前年度'!G25</f>
        <v>0</v>
      </c>
      <c r="H25" s="54">
        <f>+'当年度'!H25-'前年度'!H25</f>
        <v>0</v>
      </c>
      <c r="I25" s="54">
        <f>+'当年度'!I25-'前年度'!I25</f>
        <v>-57201</v>
      </c>
      <c r="J25" s="54">
        <f>+'当年度'!J25-'前年度'!J25</f>
        <v>-129225</v>
      </c>
      <c r="K25" s="54">
        <f>+'当年度'!K25-'前年度'!K25</f>
        <v>72024</v>
      </c>
      <c r="L25" s="54">
        <f>+'当年度'!L25-'前年度'!L25</f>
        <v>-610011</v>
      </c>
      <c r="M25" s="54">
        <f>+'当年度'!M25-'前年度'!M25</f>
        <v>-152035</v>
      </c>
      <c r="N25" s="54">
        <f>+'当年度'!N25-'前年度'!N25</f>
        <v>72024</v>
      </c>
      <c r="O25" s="7"/>
      <c r="P25" s="63">
        <f>+'当年度'!P25-'前年度'!P25</f>
        <v>34607</v>
      </c>
      <c r="Q25" s="63">
        <f>+'当年度'!Q25-'前年度'!Q25</f>
        <v>38548</v>
      </c>
      <c r="R25" s="67">
        <f>+'当年度'!R25-'前年度'!R25</f>
        <v>-2.9000000000000004</v>
      </c>
      <c r="S25" s="67">
        <f>+'当年度'!S25-'前年度'!S25</f>
        <v>-11.600000000000001</v>
      </c>
      <c r="T25" s="67">
        <f>+'当年度'!T25-'前年度'!T25</f>
        <v>-8.200000000000003</v>
      </c>
      <c r="U25" s="67">
        <f>+'当年度'!U25-'前年度'!U25</f>
        <v>-0.08000000000000007</v>
      </c>
      <c r="V25" s="54">
        <f>+'当年度'!V25-'前年度'!V25</f>
        <v>-243689</v>
      </c>
    </row>
    <row r="26" spans="2:22" ht="24" customHeight="1">
      <c r="B26" s="14" t="s">
        <v>31</v>
      </c>
      <c r="C26" s="54">
        <f>+'当年度'!C26-'前年度'!C26</f>
        <v>0</v>
      </c>
      <c r="D26" s="54">
        <f>+'当年度'!D26-'前年度'!D26</f>
        <v>0</v>
      </c>
      <c r="E26" s="54">
        <f>+'当年度'!E26-'前年度'!E26</f>
        <v>0</v>
      </c>
      <c r="F26" s="54">
        <f>+'当年度'!F26-'前年度'!F26</f>
        <v>0</v>
      </c>
      <c r="G26" s="54">
        <f>+'当年度'!G26-'前年度'!G26</f>
        <v>0</v>
      </c>
      <c r="H26" s="54">
        <f>+'当年度'!H26-'前年度'!H26</f>
        <v>0</v>
      </c>
      <c r="I26" s="54">
        <f>+'当年度'!I26-'前年度'!I26</f>
        <v>10000</v>
      </c>
      <c r="J26" s="54">
        <f>+'当年度'!J26-'前年度'!J26</f>
        <v>-57024</v>
      </c>
      <c r="K26" s="54">
        <f>+'当年度'!K26-'前年度'!K26</f>
        <v>20000</v>
      </c>
      <c r="L26" s="54">
        <f>+'当年度'!L26-'前年度'!L26</f>
        <v>10000</v>
      </c>
      <c r="M26" s="54">
        <f>+'当年度'!M26-'前年度'!M26</f>
        <v>-57024</v>
      </c>
      <c r="N26" s="54">
        <f>+'当年度'!N26-'前年度'!N26</f>
        <v>20000</v>
      </c>
      <c r="O26" s="7"/>
      <c r="P26" s="63">
        <f>+'当年度'!P26-'前年度'!P26</f>
        <v>94317</v>
      </c>
      <c r="Q26" s="63">
        <f>+'当年度'!Q26-'前年度'!Q26</f>
        <v>18592</v>
      </c>
      <c r="R26" s="67">
        <f>+'当年度'!R26-'前年度'!R26</f>
        <v>-1.1999999999999993</v>
      </c>
      <c r="S26" s="67">
        <f>+'当年度'!S26-'前年度'!S26</f>
        <v>0</v>
      </c>
      <c r="T26" s="67">
        <f>+'当年度'!T26-'前年度'!T26</f>
        <v>1.4000000000000057</v>
      </c>
      <c r="U26" s="67">
        <f>+'当年度'!U26-'前年度'!U26</f>
        <v>0.010000000000000009</v>
      </c>
      <c r="V26" s="54">
        <f>+'当年度'!V26-'前年度'!V26</f>
        <v>300390</v>
      </c>
    </row>
    <row r="27" spans="2:22" ht="24" customHeight="1">
      <c r="B27" s="13" t="s">
        <v>32</v>
      </c>
      <c r="C27" s="54">
        <f>+'当年度'!C27-'前年度'!C27</f>
        <v>74748</v>
      </c>
      <c r="D27" s="54">
        <f>+'当年度'!D27-'前年度'!D27</f>
        <v>74748</v>
      </c>
      <c r="E27" s="54">
        <f>+'当年度'!E27-'前年度'!E27</f>
        <v>0</v>
      </c>
      <c r="F27" s="54">
        <f>+'当年度'!F27-'前年度'!F27</f>
        <v>0</v>
      </c>
      <c r="G27" s="54">
        <f>+'当年度'!G27-'前年度'!G27</f>
        <v>0</v>
      </c>
      <c r="H27" s="54">
        <f>+'当年度'!H27-'前年度'!H27</f>
        <v>0</v>
      </c>
      <c r="I27" s="54">
        <f>+'当年度'!I27-'前年度'!I27</f>
        <v>594</v>
      </c>
      <c r="J27" s="54">
        <f>+'当年度'!J27-'前年度'!J27</f>
        <v>-90</v>
      </c>
      <c r="K27" s="54">
        <f>+'当年度'!K27-'前年度'!K27</f>
        <v>1718</v>
      </c>
      <c r="L27" s="54">
        <f>+'当年度'!L27-'前年度'!L27</f>
        <v>75342</v>
      </c>
      <c r="M27" s="54">
        <f>+'当年度'!M27-'前年度'!M27</f>
        <v>74658</v>
      </c>
      <c r="N27" s="54">
        <f>+'当年度'!N27-'前年度'!N27</f>
        <v>1718</v>
      </c>
      <c r="O27" s="7"/>
      <c r="P27" s="63">
        <f>+'当年度'!P27-'前年度'!P27</f>
        <v>-151199</v>
      </c>
      <c r="Q27" s="63">
        <f>+'当年度'!Q27-'前年度'!Q27</f>
        <v>606</v>
      </c>
      <c r="R27" s="67">
        <f>+'当年度'!R27-'前年度'!R27</f>
        <v>1.7999999999999998</v>
      </c>
      <c r="S27" s="67">
        <f>+'当年度'!S27-'前年度'!S27</f>
        <v>1.7999999999999998</v>
      </c>
      <c r="T27" s="67">
        <f>+'当年度'!T27-'前年度'!T27</f>
        <v>1.1999999999999886</v>
      </c>
      <c r="U27" s="67">
        <f>+'当年度'!U27-'前年度'!U27</f>
        <v>0.010000000000000231</v>
      </c>
      <c r="V27" s="54">
        <f>+'当年度'!V27-'前年度'!V27</f>
        <v>-328028</v>
      </c>
    </row>
    <row r="28" spans="2:22" ht="24" customHeight="1">
      <c r="B28" s="14" t="s">
        <v>33</v>
      </c>
      <c r="C28" s="54">
        <f>+'当年度'!C28-'前年度'!C28</f>
        <v>0</v>
      </c>
      <c r="D28" s="54">
        <f>+'当年度'!D28-'前年度'!D28</f>
        <v>-903</v>
      </c>
      <c r="E28" s="54">
        <f>+'当年度'!E28-'前年度'!E28</f>
        <v>0</v>
      </c>
      <c r="F28" s="54">
        <f>+'当年度'!F28-'前年度'!F28</f>
        <v>0</v>
      </c>
      <c r="G28" s="54">
        <f>+'当年度'!G28-'前年度'!G28</f>
        <v>0</v>
      </c>
      <c r="H28" s="54">
        <f>+'当年度'!H28-'前年度'!H28</f>
        <v>0</v>
      </c>
      <c r="I28" s="54">
        <f>+'当年度'!I28-'前年度'!I28</f>
        <v>0</v>
      </c>
      <c r="J28" s="54">
        <f>+'当年度'!J28-'前年度'!J28</f>
        <v>0</v>
      </c>
      <c r="K28" s="54">
        <f>+'当年度'!K28-'前年度'!K28</f>
        <v>0</v>
      </c>
      <c r="L28" s="54">
        <f>+'当年度'!L28-'前年度'!L28</f>
        <v>0</v>
      </c>
      <c r="M28" s="54">
        <f>+'当年度'!M28-'前年度'!M28</f>
        <v>-903</v>
      </c>
      <c r="N28" s="54">
        <f>+'当年度'!N28-'前年度'!N28</f>
        <v>0</v>
      </c>
      <c r="O28" s="7"/>
      <c r="P28" s="63">
        <f>+'当年度'!P28-'前年度'!P28</f>
        <v>7428</v>
      </c>
      <c r="Q28" s="63">
        <f>+'当年度'!Q28-'前年度'!Q28</f>
        <v>44510</v>
      </c>
      <c r="R28" s="67">
        <f>+'当年度'!R28-'前年度'!R28</f>
        <v>0</v>
      </c>
      <c r="S28" s="67">
        <f>+'当年度'!S28-'前年度'!S28</f>
        <v>0</v>
      </c>
      <c r="T28" s="67">
        <f>+'当年度'!T28-'前年度'!T28</f>
        <v>2.200000000000003</v>
      </c>
      <c r="U28" s="67">
        <f>+'当年度'!U28-'前年度'!U28</f>
        <v>0.030000000000000027</v>
      </c>
      <c r="V28" s="54">
        <f>+'当年度'!V28-'前年度'!V28</f>
        <v>100175</v>
      </c>
    </row>
    <row r="29" spans="2:22" ht="24" customHeight="1">
      <c r="B29" s="14" t="s">
        <v>34</v>
      </c>
      <c r="C29" s="54">
        <f>+'当年度'!C29-'前年度'!C29</f>
        <v>0</v>
      </c>
      <c r="D29" s="54">
        <f>+'当年度'!D29-'前年度'!D29</f>
        <v>0</v>
      </c>
      <c r="E29" s="54">
        <f>+'当年度'!E29-'前年度'!E29</f>
        <v>0</v>
      </c>
      <c r="F29" s="54">
        <f>+'当年度'!F29-'前年度'!F29</f>
        <v>0</v>
      </c>
      <c r="G29" s="54">
        <f>+'当年度'!G29-'前年度'!G29</f>
        <v>0</v>
      </c>
      <c r="H29" s="54">
        <f>+'当年度'!H29-'前年度'!H29</f>
        <v>0</v>
      </c>
      <c r="I29" s="54">
        <f>+'当年度'!I29-'前年度'!I29</f>
        <v>10972</v>
      </c>
      <c r="J29" s="54">
        <f>+'当年度'!J29-'前年度'!J29</f>
        <v>-59513</v>
      </c>
      <c r="K29" s="54">
        <f>+'当年度'!K29-'前年度'!K29</f>
        <v>70486</v>
      </c>
      <c r="L29" s="54">
        <f>+'当年度'!L29-'前年度'!L29</f>
        <v>10972</v>
      </c>
      <c r="M29" s="54">
        <f>+'当年度'!M29-'前年度'!M29</f>
        <v>-59513</v>
      </c>
      <c r="N29" s="54">
        <f>+'当年度'!N29-'前年度'!N29</f>
        <v>70486</v>
      </c>
      <c r="O29" s="7"/>
      <c r="P29" s="63">
        <f>+'当年度'!P29-'前年度'!P29</f>
        <v>14787</v>
      </c>
      <c r="Q29" s="63">
        <f>+'当年度'!Q29-'前年度'!Q29</f>
        <v>7685</v>
      </c>
      <c r="R29" s="67">
        <f>+'当年度'!R29-'前年度'!R29</f>
        <v>-2.3</v>
      </c>
      <c r="S29" s="67">
        <f>+'当年度'!S29-'前年度'!S29</f>
        <v>0.29999999999999893</v>
      </c>
      <c r="T29" s="67">
        <f>+'当年度'!T29-'前年度'!T29</f>
        <v>-5.699999999999989</v>
      </c>
      <c r="U29" s="67">
        <f>+'当年度'!U29-'前年度'!U29</f>
        <v>-0.06000000000000005</v>
      </c>
      <c r="V29" s="54">
        <f>+'当年度'!V29-'前年度'!V29</f>
        <v>-67108</v>
      </c>
    </row>
    <row r="30" spans="2:22" ht="24" customHeight="1">
      <c r="B30" s="14" t="s">
        <v>51</v>
      </c>
      <c r="C30" s="54">
        <f>+'当年度'!C30-'前年度'!C30</f>
        <v>0</v>
      </c>
      <c r="D30" s="54">
        <f>+'当年度'!D30-'前年度'!D30</f>
        <v>0</v>
      </c>
      <c r="E30" s="54">
        <f>+'当年度'!E30-'前年度'!E30</f>
        <v>0</v>
      </c>
      <c r="F30" s="54">
        <f>+'当年度'!F30-'前年度'!F30</f>
        <v>0</v>
      </c>
      <c r="G30" s="54">
        <f>+'当年度'!G30-'前年度'!G30</f>
        <v>0</v>
      </c>
      <c r="H30" s="54">
        <f>+'当年度'!H30-'前年度'!H30</f>
        <v>0</v>
      </c>
      <c r="I30" s="54">
        <f>+'当年度'!I30-'前年度'!I30</f>
        <v>0</v>
      </c>
      <c r="J30" s="54">
        <f>+'当年度'!J30-'前年度'!J30</f>
        <v>-2917</v>
      </c>
      <c r="K30" s="54">
        <f>+'当年度'!K30-'前年度'!K30</f>
        <v>0</v>
      </c>
      <c r="L30" s="54">
        <f>+'当年度'!L30-'前年度'!L30</f>
        <v>0</v>
      </c>
      <c r="M30" s="54">
        <f>+'当年度'!M30-'前年度'!M30</f>
        <v>-2917</v>
      </c>
      <c r="N30" s="54">
        <f>+'当年度'!N30-'前年度'!N30</f>
        <v>0</v>
      </c>
      <c r="O30" s="7"/>
      <c r="P30" s="63">
        <f>+'当年度'!P30-'前年度'!P30</f>
        <v>-142410</v>
      </c>
      <c r="Q30" s="63">
        <f>+'当年度'!Q30-'前年度'!Q30</f>
        <v>1692</v>
      </c>
      <c r="R30" s="67">
        <f>+'当年度'!R30-'前年度'!R30</f>
        <v>0.40000000000000036</v>
      </c>
      <c r="S30" s="67">
        <f>+'当年度'!S30-'前年度'!S30</f>
        <v>0.5</v>
      </c>
      <c r="T30" s="67">
        <f>+'当年度'!T30-'前年度'!T30</f>
        <v>7.199999999999989</v>
      </c>
      <c r="U30" s="67">
        <f>+'当年度'!U30-'前年度'!U30</f>
        <v>0.08000000000000007</v>
      </c>
      <c r="V30" s="54">
        <f>+'当年度'!V30-'前年度'!V30</f>
        <v>-9348</v>
      </c>
    </row>
    <row r="31" spans="2:22" ht="24" customHeight="1">
      <c r="B31" s="13" t="s">
        <v>52</v>
      </c>
      <c r="C31" s="54">
        <f>+'当年度'!C31-'前年度'!C31</f>
        <v>-10963</v>
      </c>
      <c r="D31" s="54">
        <f>+'当年度'!D31-'前年度'!D31</f>
        <v>105533</v>
      </c>
      <c r="E31" s="54">
        <f>+'当年度'!E31-'前年度'!E31</f>
        <v>152136</v>
      </c>
      <c r="F31" s="54">
        <f>+'当年度'!F31-'前年度'!F31</f>
        <v>0</v>
      </c>
      <c r="G31" s="54">
        <f>+'当年度'!G31-'前年度'!G31</f>
        <v>0</v>
      </c>
      <c r="H31" s="54">
        <f>+'当年度'!H31-'前年度'!H31</f>
        <v>0</v>
      </c>
      <c r="I31" s="54">
        <f>+'当年度'!I31-'前年度'!I31</f>
        <v>-12559</v>
      </c>
      <c r="J31" s="54">
        <f>+'当年度'!J31-'前年度'!J31</f>
        <v>-39940</v>
      </c>
      <c r="K31" s="54">
        <f>+'当年度'!K31-'前年度'!K31</f>
        <v>-7288</v>
      </c>
      <c r="L31" s="54">
        <f>+'当年度'!L31-'前年度'!L31</f>
        <v>-23522</v>
      </c>
      <c r="M31" s="54">
        <f>+'当年度'!M31-'前年度'!M31</f>
        <v>65593</v>
      </c>
      <c r="N31" s="54">
        <f>+'当年度'!N31-'前年度'!N31</f>
        <v>144848</v>
      </c>
      <c r="O31" s="7"/>
      <c r="P31" s="63">
        <f>+'当年度'!P31-'前年度'!P31</f>
        <v>-109170</v>
      </c>
      <c r="Q31" s="63">
        <f>+'当年度'!Q31-'前年度'!Q31</f>
        <v>5383</v>
      </c>
      <c r="R31" s="67">
        <f>+'当年度'!R31-'前年度'!R31</f>
        <v>1.4000000000000004</v>
      </c>
      <c r="S31" s="67">
        <f>+'当年度'!S31-'前年度'!S31</f>
        <v>0.19999999999999574</v>
      </c>
      <c r="T31" s="67">
        <f>+'当年度'!T31-'前年度'!T31</f>
        <v>19.099999999999994</v>
      </c>
      <c r="U31" s="67">
        <f>+'当年度'!U31-'前年度'!U31</f>
        <v>0.18999999999999995</v>
      </c>
      <c r="V31" s="54">
        <f>+'当年度'!V31-'前年度'!V31</f>
        <v>821765</v>
      </c>
    </row>
    <row r="32" spans="2:22" ht="24" customHeight="1">
      <c r="B32" s="13" t="s">
        <v>53</v>
      </c>
      <c r="C32" s="54">
        <f>+'当年度'!C32-'前年度'!C32</f>
        <v>0</v>
      </c>
      <c r="D32" s="54">
        <f>+'当年度'!D32-'前年度'!D32</f>
        <v>0</v>
      </c>
      <c r="E32" s="54">
        <f>+'当年度'!E32-'前年度'!E32</f>
        <v>0</v>
      </c>
      <c r="F32" s="54">
        <f>+'当年度'!F32-'前年度'!F32</f>
        <v>0</v>
      </c>
      <c r="G32" s="54">
        <f>+'当年度'!G32-'前年度'!G32</f>
        <v>0</v>
      </c>
      <c r="H32" s="54">
        <f>+'当年度'!H32-'前年度'!H32</f>
        <v>0</v>
      </c>
      <c r="I32" s="54">
        <f>+'当年度'!I32-'前年度'!I32</f>
        <v>769</v>
      </c>
      <c r="J32" s="54">
        <f>+'当年度'!J32-'前年度'!J32</f>
        <v>-1309</v>
      </c>
      <c r="K32" s="54">
        <f>+'当年度'!K32-'前年度'!K32</f>
        <v>-613</v>
      </c>
      <c r="L32" s="54">
        <f>+'当年度'!L32-'前年度'!L32</f>
        <v>769</v>
      </c>
      <c r="M32" s="54">
        <f>+'当年度'!M32-'前年度'!M32</f>
        <v>-1309</v>
      </c>
      <c r="N32" s="54">
        <f>+'当年度'!N32-'前年度'!N32</f>
        <v>-613</v>
      </c>
      <c r="O32" s="7"/>
      <c r="P32" s="63">
        <f>+'当年度'!P32-'前年度'!P32</f>
        <v>-76479</v>
      </c>
      <c r="Q32" s="63">
        <f>+'当年度'!Q32-'前年度'!Q32</f>
        <v>1197</v>
      </c>
      <c r="R32" s="67">
        <f>+'当年度'!R32-'前年度'!R32</f>
        <v>0</v>
      </c>
      <c r="S32" s="67">
        <f>+'当年度'!S32-'前年度'!S32</f>
        <v>0</v>
      </c>
      <c r="T32" s="67">
        <f>+'当年度'!T32-'前年度'!T32</f>
        <v>2.5999999999999943</v>
      </c>
      <c r="U32" s="67">
        <f>+'当年度'!U32-'前年度'!U32</f>
        <v>0.020000000000000018</v>
      </c>
      <c r="V32" s="54">
        <f>+'当年度'!V32-'前年度'!V32</f>
        <v>7959</v>
      </c>
    </row>
    <row r="33" spans="2:22" ht="24" customHeight="1">
      <c r="B33" s="14" t="s">
        <v>35</v>
      </c>
      <c r="C33" s="54">
        <f>+'当年度'!C33-'前年度'!C33</f>
        <v>0</v>
      </c>
      <c r="D33" s="54">
        <f>+'当年度'!D33-'前年度'!D33</f>
        <v>0</v>
      </c>
      <c r="E33" s="54">
        <f>+'当年度'!E33-'前年度'!E33</f>
        <v>0</v>
      </c>
      <c r="F33" s="54">
        <f>+'当年度'!F33-'前年度'!F33</f>
        <v>0</v>
      </c>
      <c r="G33" s="54">
        <f>+'当年度'!G33-'前年度'!G33</f>
        <v>0</v>
      </c>
      <c r="H33" s="54">
        <f>+'当年度'!H33-'前年度'!H33</f>
        <v>0</v>
      </c>
      <c r="I33" s="54">
        <f>+'当年度'!I33-'前年度'!I33</f>
        <v>79491</v>
      </c>
      <c r="J33" s="54">
        <f>+'当年度'!J33-'前年度'!J33</f>
        <v>52714</v>
      </c>
      <c r="K33" s="54">
        <f>+'当年度'!K33-'前年度'!K33</f>
        <v>25868</v>
      </c>
      <c r="L33" s="54">
        <f>+'当年度'!L33-'前年度'!L33</f>
        <v>79491</v>
      </c>
      <c r="M33" s="54">
        <f>+'当年度'!M33-'前年度'!M33</f>
        <v>52714</v>
      </c>
      <c r="N33" s="54">
        <f>+'当年度'!N33-'前年度'!N33</f>
        <v>25868</v>
      </c>
      <c r="O33" s="7"/>
      <c r="P33" s="63">
        <f>+'当年度'!P33-'前年度'!P33</f>
        <v>-67840</v>
      </c>
      <c r="Q33" s="63">
        <f>+'当年度'!Q33-'前年度'!Q33</f>
        <v>4314</v>
      </c>
      <c r="R33" s="67">
        <f>+'当年度'!R33-'前年度'!R33</f>
        <v>1.6999999999999997</v>
      </c>
      <c r="S33" s="67">
        <f>+'当年度'!S33-'前年度'!S33</f>
        <v>2.6</v>
      </c>
      <c r="T33" s="67">
        <f>+'当年度'!T33-'前年度'!T33</f>
        <v>8</v>
      </c>
      <c r="U33" s="67">
        <f>+'当年度'!U33-'前年度'!U33</f>
        <v>0.08000000000000007</v>
      </c>
      <c r="V33" s="54">
        <f>+'当年度'!V33-'前年度'!V33</f>
        <v>95497</v>
      </c>
    </row>
    <row r="34" spans="2:22" ht="24" customHeight="1">
      <c r="B34" s="13" t="s">
        <v>36</v>
      </c>
      <c r="C34" s="54">
        <f>+'当年度'!C34-'前年度'!C34</f>
        <v>0</v>
      </c>
      <c r="D34" s="54">
        <f>+'当年度'!D34-'前年度'!D34</f>
        <v>0</v>
      </c>
      <c r="E34" s="54">
        <f>+'当年度'!E34-'前年度'!E34</f>
        <v>0</v>
      </c>
      <c r="F34" s="54">
        <f>+'当年度'!F34-'前年度'!F34</f>
        <v>0</v>
      </c>
      <c r="G34" s="54">
        <f>+'当年度'!G34-'前年度'!G34</f>
        <v>0</v>
      </c>
      <c r="H34" s="54">
        <f>+'当年度'!H34-'前年度'!H34</f>
        <v>0</v>
      </c>
      <c r="I34" s="54">
        <f>+'当年度'!I34-'前年度'!I34</f>
        <v>0</v>
      </c>
      <c r="J34" s="54">
        <f>+'当年度'!J34-'前年度'!J34</f>
        <v>0</v>
      </c>
      <c r="K34" s="54">
        <f>+'当年度'!K34-'前年度'!K34</f>
        <v>0</v>
      </c>
      <c r="L34" s="54">
        <f>+'当年度'!L34-'前年度'!L34</f>
        <v>0</v>
      </c>
      <c r="M34" s="54">
        <f>+'当年度'!M34-'前年度'!M34</f>
        <v>0</v>
      </c>
      <c r="N34" s="54">
        <f>+'当年度'!N34-'前年度'!N34</f>
        <v>0</v>
      </c>
      <c r="O34" s="7"/>
      <c r="P34" s="63">
        <f>+'当年度'!P34-'前年度'!P34</f>
        <v>-62907</v>
      </c>
      <c r="Q34" s="63">
        <f>+'当年度'!Q34-'前年度'!Q34</f>
        <v>736</v>
      </c>
      <c r="R34" s="67">
        <f>+'当年度'!R34-'前年度'!R34</f>
        <v>0</v>
      </c>
      <c r="S34" s="67">
        <f>+'当年度'!S34-'前年度'!S34</f>
        <v>0</v>
      </c>
      <c r="T34" s="67">
        <f>+'当年度'!T34-'前年度'!T34</f>
        <v>2.4000000000000057</v>
      </c>
      <c r="U34" s="67">
        <f>+'当年度'!U34-'前年度'!U34</f>
        <v>0.020000000000000018</v>
      </c>
      <c r="V34" s="54">
        <f>+'当年度'!V34-'前年度'!V34</f>
        <v>-25897</v>
      </c>
    </row>
    <row r="35" spans="2:22" ht="27.75" customHeight="1">
      <c r="B35" s="16" t="s">
        <v>37</v>
      </c>
      <c r="C35" s="60">
        <f>+'当年度'!C35-'前年度'!C35</f>
        <v>19406646</v>
      </c>
      <c r="D35" s="60">
        <f>+'当年度'!D35-'前年度'!D35</f>
        <v>12071931</v>
      </c>
      <c r="E35" s="60">
        <f>+'当年度'!E35-'前年度'!E35</f>
        <v>2255036</v>
      </c>
      <c r="F35" s="60">
        <f>+'当年度'!F35-'前年度'!F35</f>
        <v>-1346572</v>
      </c>
      <c r="G35" s="60">
        <f>+'当年度'!G35-'前年度'!G35</f>
        <v>-2450831</v>
      </c>
      <c r="H35" s="60">
        <f>+'当年度'!H35-'前年度'!H35</f>
        <v>-305966</v>
      </c>
      <c r="I35" s="60">
        <f>+'当年度'!I35-'前年度'!I35</f>
        <v>1811362</v>
      </c>
      <c r="J35" s="60">
        <f>+'当年度'!J35-'前年度'!J35</f>
        <v>-17384131</v>
      </c>
      <c r="K35" s="60">
        <f>+'当年度'!K35-'前年度'!K35</f>
        <v>14061535</v>
      </c>
      <c r="L35" s="60">
        <f>+'当年度'!L35-'前年度'!L35</f>
        <v>19871436</v>
      </c>
      <c r="M35" s="60">
        <f>+'当年度'!M35-'前年度'!M35</f>
        <v>-7763031</v>
      </c>
      <c r="N35" s="60">
        <f>+'当年度'!N35-'前年度'!N35</f>
        <v>16010605</v>
      </c>
      <c r="O35" s="7"/>
      <c r="P35" s="60">
        <f>+'当年度'!P35-'前年度'!P35</f>
        <v>632006</v>
      </c>
      <c r="Q35" s="60">
        <f>+'当年度'!Q35-'前年度'!Q35</f>
        <v>175306</v>
      </c>
      <c r="R35" s="72">
        <f>+'当年度'!R35-'前年度'!R35</f>
        <v>-2.1000000000000014</v>
      </c>
      <c r="S35" s="72">
        <f>+'当年度'!S35-'前年度'!S35</f>
        <v>5.099999999999994</v>
      </c>
      <c r="T35" s="72">
        <f>+'当年度'!T35-'前年度'!T35</f>
        <v>-0.30000000000001137</v>
      </c>
      <c r="U35" s="72">
        <f>+'当年度'!U35-'前年度'!U35</f>
        <v>-0.010000000000000009</v>
      </c>
      <c r="V35" s="60">
        <f>+'当年度'!V35-'前年度'!V35</f>
        <v>7652485</v>
      </c>
    </row>
    <row r="36" spans="2:22" ht="27.75" customHeight="1">
      <c r="B36" s="16" t="s">
        <v>64</v>
      </c>
      <c r="C36" s="60">
        <f>+'当年度'!C36-'前年度'!C36</f>
        <v>64451</v>
      </c>
      <c r="D36" s="60">
        <f>+'当年度'!D36-'前年度'!D36</f>
        <v>173040</v>
      </c>
      <c r="E36" s="60">
        <f>+'当年度'!E36-'前年度'!E36</f>
        <v>147266</v>
      </c>
      <c r="F36" s="60">
        <f>+'当年度'!F36-'前年度'!F36</f>
        <v>-530000</v>
      </c>
      <c r="G36" s="60">
        <f>+'当年度'!G36-'前年度'!G36</f>
        <v>0</v>
      </c>
      <c r="H36" s="60">
        <f>+'当年度'!H36-'前年度'!H36</f>
        <v>0</v>
      </c>
      <c r="I36" s="60">
        <f>+'当年度'!I36-'前年度'!I36</f>
        <v>-337598</v>
      </c>
      <c r="J36" s="60">
        <f>+'当年度'!J36-'前年度'!J36</f>
        <v>-522502</v>
      </c>
      <c r="K36" s="60">
        <f>+'当年度'!K36-'前年度'!K36</f>
        <v>3493</v>
      </c>
      <c r="L36" s="60">
        <f>+'当年度'!L36-'前年度'!L36</f>
        <v>-803147</v>
      </c>
      <c r="M36" s="60">
        <f>+'当年度'!M36-'前年度'!M36</f>
        <v>-349462</v>
      </c>
      <c r="N36" s="60">
        <f>+'当年度'!N36-'前年度'!N36</f>
        <v>150759</v>
      </c>
      <c r="O36" s="7"/>
      <c r="P36" s="60">
        <f>+'当年度'!P36-'前年度'!P36</f>
        <v>-705378</v>
      </c>
      <c r="Q36" s="60">
        <f>+'当年度'!Q36-'前年度'!Q36</f>
        <v>249735</v>
      </c>
      <c r="R36" s="72">
        <f>+'当年度'!R36-'前年度'!R36</f>
        <v>-0.5</v>
      </c>
      <c r="S36" s="72">
        <f>+'当年度'!S36-'前年度'!S36</f>
        <v>-1</v>
      </c>
      <c r="T36" s="72">
        <f>+'当年度'!T36-'前年度'!T36</f>
        <v>3.8000000000000114</v>
      </c>
      <c r="U36" s="72">
        <f>+'当年度'!U36-'前年度'!U36</f>
        <v>0.040000000000000036</v>
      </c>
      <c r="V36" s="60">
        <f>+'当年度'!V36-'前年度'!V36</f>
        <v>1931663</v>
      </c>
    </row>
    <row r="37" spans="2:22" ht="27.75" customHeight="1">
      <c r="B37" s="16" t="s">
        <v>39</v>
      </c>
      <c r="C37" s="60">
        <f>+'当年度'!C37-'前年度'!C37</f>
        <v>19471097</v>
      </c>
      <c r="D37" s="60">
        <f>+'当年度'!D37-'前年度'!D37</f>
        <v>12244971</v>
      </c>
      <c r="E37" s="60">
        <f>+'当年度'!E37-'前年度'!E37</f>
        <v>2402302</v>
      </c>
      <c r="F37" s="60">
        <f>+'当年度'!F37-'前年度'!F37</f>
        <v>-1876572</v>
      </c>
      <c r="G37" s="60">
        <f>+'当年度'!G37-'前年度'!G37</f>
        <v>-2450831</v>
      </c>
      <c r="H37" s="60">
        <f>+'当年度'!H37-'前年度'!H37</f>
        <v>-305966</v>
      </c>
      <c r="I37" s="60">
        <f>+'当年度'!I37-'前年度'!I37</f>
        <v>1473764</v>
      </c>
      <c r="J37" s="60">
        <f>+'当年度'!J37-'前年度'!J37</f>
        <v>-17906633</v>
      </c>
      <c r="K37" s="60">
        <f>+'当年度'!K37-'前年度'!K37</f>
        <v>14065028</v>
      </c>
      <c r="L37" s="60">
        <f>+'当年度'!L37-'前年度'!L37</f>
        <v>19068289</v>
      </c>
      <c r="M37" s="60">
        <f>+'当年度'!M37-'前年度'!M37</f>
        <v>-8112493</v>
      </c>
      <c r="N37" s="60">
        <f>+'当年度'!N37-'前年度'!N37</f>
        <v>16161364</v>
      </c>
      <c r="O37" s="7"/>
      <c r="P37" s="60">
        <f>+'当年度'!P37-'前年度'!P37</f>
        <v>-73372</v>
      </c>
      <c r="Q37" s="60">
        <f>+'当年度'!Q37-'前年度'!Q37</f>
        <v>425041</v>
      </c>
      <c r="R37" s="72">
        <f>+'当年度'!R37-'前年度'!R37</f>
        <v>-1.8000000000000043</v>
      </c>
      <c r="S37" s="72">
        <f>+'当年度'!S37-'前年度'!S37</f>
        <v>4.200000000000003</v>
      </c>
      <c r="T37" s="72">
        <f>+'当年度'!T37-'前年度'!T37</f>
        <v>0.4000000000000057</v>
      </c>
      <c r="U37" s="72">
        <f>+'当年度'!U37-'前年度'!U37</f>
        <v>0</v>
      </c>
      <c r="V37" s="60">
        <f>+'当年度'!V37-'前年度'!V37</f>
        <v>9584148</v>
      </c>
    </row>
    <row r="38" spans="18:21" ht="22.5" customHeight="1">
      <c r="R38" s="4" t="s">
        <v>45</v>
      </c>
      <c r="S38" s="4"/>
      <c r="T38" s="4"/>
      <c r="U38" s="4"/>
    </row>
    <row r="39" spans="17:21" ht="22.5" customHeight="1">
      <c r="Q39" t="s">
        <v>42</v>
      </c>
      <c r="R39" s="4"/>
      <c r="S39" s="4"/>
      <c r="T39" s="5" t="s">
        <v>47</v>
      </c>
      <c r="U39" s="4"/>
    </row>
    <row r="40" spans="17:21" ht="21.75" customHeight="1">
      <c r="Q40" s="6" t="s">
        <v>37</v>
      </c>
      <c r="R40" s="75">
        <f>+'当年度'!R40-'前年度'!R40</f>
        <v>-4.299999999999997</v>
      </c>
      <c r="S40" s="75">
        <f>+'当年度'!S40-'前年度'!S40</f>
        <v>1.7999999999999972</v>
      </c>
      <c r="T40" s="75">
        <f>+'当年度'!T40-'前年度'!T40</f>
        <v>-2.5</v>
      </c>
      <c r="U40" s="75">
        <f>+'当年度'!U40-'前年度'!U40</f>
        <v>-0.03000000000000025</v>
      </c>
    </row>
    <row r="41" spans="17:21" ht="21.75" customHeight="1">
      <c r="Q41" s="6" t="s">
        <v>38</v>
      </c>
      <c r="R41" s="75">
        <f>+'当年度'!R41-'前年度'!R41</f>
        <v>-0.2999999999999998</v>
      </c>
      <c r="S41" s="75">
        <f>+'当年度'!S41-'前年度'!S41</f>
        <v>-0.8000000000000007</v>
      </c>
      <c r="T41" s="75">
        <f>+'当年度'!T41-'前年度'!T41</f>
        <v>3.5999999999999943</v>
      </c>
      <c r="U41" s="75">
        <f>+'当年度'!U41-'前年度'!U41</f>
        <v>0.040000000000000036</v>
      </c>
    </row>
    <row r="42" spans="17:21" ht="21.75" customHeight="1">
      <c r="Q42" s="6" t="s">
        <v>39</v>
      </c>
      <c r="R42" s="75">
        <f>+'当年度'!R42-'前年度'!R42</f>
        <v>-2.1999999999999993</v>
      </c>
      <c r="S42" s="75">
        <f>+'当年度'!S42-'前年度'!S42</f>
        <v>0.3999999999999986</v>
      </c>
      <c r="T42" s="75">
        <f>+'当年度'!T42-'前年度'!T42</f>
        <v>0.6000000000000227</v>
      </c>
      <c r="U42" s="75">
        <f>+'当年度'!U42-'前年度'!U42</f>
        <v>0</v>
      </c>
    </row>
    <row r="43" ht="22.5" customHeight="1">
      <c r="R43" t="s">
        <v>46</v>
      </c>
    </row>
  </sheetData>
  <sheetProtection/>
  <printOptions/>
  <pageMargins left="0.5905511811023623" right="0.5905511811023623" top="1.1811023622047245" bottom="0.5905511811023623" header="0.7874015748031497" footer="0.3937007874015748"/>
  <pageSetup fitToWidth="2" horizontalDpi="600" verticalDpi="600" orientation="landscape" paperSize="9" scale="44" r:id="rId1"/>
  <headerFooter alignWithMargins="0">
    <oddHeader>&amp;L&amp;"ＭＳ ゴシック,標準"&amp;24１７ 債務負担行為の状況（対前年度増減額）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V37"/>
  <sheetViews>
    <sheetView showGridLines="0" view="pageBreakPreview" zoomScale="65" zoomScaleNormal="50" zoomScaleSheetLayoutView="65" zoomScalePageLayoutView="0" workbookViewId="0" topLeftCell="A1">
      <pane xSplit="2" ySplit="5" topLeftCell="C6" activePane="bottomRight" state="frozen"/>
      <selection pane="topLeft" activeCell="B6" sqref="B6"/>
      <selection pane="topRight" activeCell="B6" sqref="B6"/>
      <selection pane="bottomLeft" activeCell="B6" sqref="B6"/>
      <selection pane="bottomRight" activeCell="C6" sqref="C6"/>
    </sheetView>
  </sheetViews>
  <sheetFormatPr defaultColWidth="8.66015625" defaultRowHeight="18"/>
  <cols>
    <col min="1" max="1" width="0" style="7" hidden="1" customWidth="1"/>
    <col min="2" max="2" width="11.66015625" style="7" customWidth="1"/>
    <col min="3" max="4" width="12.16015625" style="0" customWidth="1"/>
    <col min="5" max="5" width="11.66015625" style="0" customWidth="1"/>
    <col min="6" max="6" width="12.66015625" style="0" customWidth="1"/>
    <col min="7" max="7" width="12.16015625" style="0" customWidth="1"/>
    <col min="8" max="8" width="11.66015625" style="0" customWidth="1"/>
    <col min="9" max="10" width="12.16015625" style="0" customWidth="1"/>
    <col min="11" max="11" width="11.66015625" style="0" customWidth="1"/>
    <col min="12" max="12" width="12.66015625" style="0" customWidth="1"/>
    <col min="13" max="13" width="12.16015625" style="0" customWidth="1"/>
    <col min="14" max="14" width="11.66015625" style="0" customWidth="1"/>
    <col min="15" max="15" width="1.66015625" style="0" customWidth="1"/>
    <col min="16" max="16" width="12.66015625" style="0" customWidth="1"/>
    <col min="17" max="17" width="11.66015625" style="0" customWidth="1"/>
    <col min="18" max="19" width="10.66015625" style="0" customWidth="1"/>
    <col min="20" max="20" width="11.16015625" style="0" customWidth="1"/>
    <col min="21" max="21" width="10.66015625" style="0" customWidth="1"/>
    <col min="22" max="22" width="13.16015625" style="0" customWidth="1"/>
  </cols>
  <sheetData>
    <row r="1" spans="1:15" ht="17.25">
      <c r="A1" s="17"/>
      <c r="B1" s="83" t="s">
        <v>68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2:14" ht="21" customHeight="1">
      <c r="B2" s="8"/>
      <c r="C2" s="2"/>
      <c r="D2" s="2"/>
      <c r="E2" s="2"/>
      <c r="F2" s="2"/>
      <c r="G2" s="2"/>
      <c r="H2" s="2"/>
      <c r="I2" s="2"/>
      <c r="J2" s="2"/>
      <c r="K2" s="5"/>
      <c r="L2" s="2"/>
      <c r="M2" s="2"/>
      <c r="N2" s="5" t="s">
        <v>0</v>
      </c>
    </row>
    <row r="3" spans="1:15" ht="21" customHeight="1">
      <c r="A3" s="18"/>
      <c r="B3" s="9"/>
      <c r="C3" s="48" t="s">
        <v>1</v>
      </c>
      <c r="D3" s="49"/>
      <c r="E3" s="50"/>
      <c r="F3" s="48" t="s">
        <v>2</v>
      </c>
      <c r="G3" s="49"/>
      <c r="H3" s="50"/>
      <c r="I3" s="48" t="s">
        <v>3</v>
      </c>
      <c r="J3" s="49"/>
      <c r="K3" s="50"/>
      <c r="L3" s="48" t="s">
        <v>4</v>
      </c>
      <c r="M3" s="49"/>
      <c r="N3" s="50"/>
      <c r="O3" s="1"/>
    </row>
    <row r="4" spans="1:15" ht="21" customHeight="1">
      <c r="A4" s="18"/>
      <c r="B4" s="10"/>
      <c r="C4" s="33" t="s">
        <v>6</v>
      </c>
      <c r="D4" s="33" t="s">
        <v>7</v>
      </c>
      <c r="E4" s="33" t="s">
        <v>8</v>
      </c>
      <c r="F4" s="33" t="s">
        <v>6</v>
      </c>
      <c r="G4" s="33" t="s">
        <v>7</v>
      </c>
      <c r="H4" s="33" t="s">
        <v>8</v>
      </c>
      <c r="I4" s="33" t="s">
        <v>6</v>
      </c>
      <c r="J4" s="33" t="s">
        <v>7</v>
      </c>
      <c r="K4" s="33" t="s">
        <v>8</v>
      </c>
      <c r="L4" s="33" t="s">
        <v>6</v>
      </c>
      <c r="M4" s="33" t="s">
        <v>7</v>
      </c>
      <c r="N4" s="33" t="s">
        <v>8</v>
      </c>
      <c r="O4" s="1"/>
    </row>
    <row r="5" spans="1:15" ht="21" customHeight="1">
      <c r="A5" s="18"/>
      <c r="B5" s="11"/>
      <c r="C5" s="37" t="s">
        <v>10</v>
      </c>
      <c r="D5" s="37" t="s">
        <v>11</v>
      </c>
      <c r="E5" s="37" t="s">
        <v>12</v>
      </c>
      <c r="F5" s="37" t="s">
        <v>10</v>
      </c>
      <c r="G5" s="37" t="s">
        <v>11</v>
      </c>
      <c r="H5" s="37" t="s">
        <v>12</v>
      </c>
      <c r="I5" s="37" t="s">
        <v>10</v>
      </c>
      <c r="J5" s="37" t="s">
        <v>11</v>
      </c>
      <c r="K5" s="37" t="s">
        <v>12</v>
      </c>
      <c r="L5" s="37" t="s">
        <v>10</v>
      </c>
      <c r="M5" s="37" t="s">
        <v>11</v>
      </c>
      <c r="N5" s="37" t="s">
        <v>12</v>
      </c>
      <c r="O5" s="1"/>
    </row>
    <row r="6" spans="1:22" ht="24" customHeight="1">
      <c r="A6" s="18"/>
      <c r="B6" s="12" t="s">
        <v>14</v>
      </c>
      <c r="C6" s="76">
        <f>IF(AND('当年度'!C6=0,'前年度'!C6=0),"",IF('前年度'!C6=0,"皆増 ",IF('当年度'!C6=0,"皆減 ",ROUND('増減額'!C6/'前年度'!C6*100,1))))</f>
        <v>0.1</v>
      </c>
      <c r="D6" s="77">
        <f>IF(AND('当年度'!D6=0,'前年度'!D6=0),"",IF('前年度'!D6=0,"皆増 ",IF('当年度'!D6=0,"皆減 ",ROUND('増減額'!D6/'前年度'!D6*100,1))))</f>
      </c>
      <c r="E6" s="77">
        <f>IF(AND('当年度'!E6=0,'前年度'!E6=0),"",IF('前年度'!E6=0,"皆増 ",IF('当年度'!E6=0,"皆減 ",ROUND('増減額'!E6/'前年度'!E6*100,1))))</f>
      </c>
      <c r="F6" s="77">
        <f>IF(AND('当年度'!F6=0,'前年度'!F6=0),"",IF('前年度'!F6=0,"皆増 ",IF('当年度'!F6=0,"皆減 ",ROUND('増減額'!F6/'前年度'!F6*100,1))))</f>
        <v>-8.8</v>
      </c>
      <c r="G6" s="77">
        <f>IF(AND('当年度'!G6=0,'前年度'!G6=0),"",IF('前年度'!G6=0,"皆増 ",IF('当年度'!G6=0,"皆減 ",ROUND('増減額'!G6/'前年度'!G6*100,1))))</f>
      </c>
      <c r="H6" s="77">
        <f>IF(AND('当年度'!H6=0,'前年度'!H6=0),"",IF('前年度'!H6=0,"皆増 ",IF('当年度'!H6=0,"皆減 ",ROUND('増減額'!H6/'前年度'!H6*100,1))))</f>
      </c>
      <c r="I6" s="77">
        <f>IF(AND('当年度'!I6=0,'前年度'!I6=0),"",IF('前年度'!I6=0,"皆増 ",IF('当年度'!I6=0,"皆減 ",ROUND('増減額'!I6/'前年度'!I6*100,1))))</f>
        <v>-18</v>
      </c>
      <c r="J6" s="77">
        <f>IF(AND('当年度'!J6=0,'前年度'!J6=0),"",IF('前年度'!J6=0,"皆増 ",IF('当年度'!J6=0,"皆減 ",ROUND('増減額'!J6/'前年度'!J6*100,1))))</f>
        <v>-6.2</v>
      </c>
      <c r="K6" s="77">
        <f>IF(AND('当年度'!K6=0,'前年度'!K6=0),"",IF('前年度'!K6=0,"皆増 ",IF('当年度'!K6=0,"皆減 ",ROUND('増減額'!K6/'前年度'!K6*100,1))))</f>
        <v>16.6</v>
      </c>
      <c r="L6" s="77">
        <f>IF(AND('当年度'!L6=0,'前年度'!L6=0),"",IF('前年度'!L6=0,"皆増 ",IF('当年度'!L6=0,"皆減 ",ROUND('増減額'!L6/'前年度'!L6*100,1))))</f>
        <v>-12.6</v>
      </c>
      <c r="M6" s="77">
        <f>IF(AND('当年度'!M6=0,'前年度'!M6=0),"",IF('前年度'!M6=0,"皆増 ",IF('当年度'!M6=0,"皆減 ",ROUND('増減額'!M6/'前年度'!M6*100,1))))</f>
        <v>-6.2</v>
      </c>
      <c r="N6" s="77">
        <f>IF(AND('当年度'!N6=0,'前年度'!N6=0),"",IF('前年度'!N6=0,"皆増 ",IF('当年度'!N6=0,"皆減 ",ROUND('増減額'!N6/'前年度'!N6*100,1))))</f>
        <v>16.6</v>
      </c>
      <c r="O6" s="18"/>
      <c r="P6" s="7"/>
      <c r="Q6" s="7"/>
      <c r="R6" s="7"/>
      <c r="S6" s="7"/>
      <c r="T6" s="7"/>
      <c r="U6" s="7"/>
      <c r="V6" s="7"/>
    </row>
    <row r="7" spans="1:22" ht="24" customHeight="1">
      <c r="A7" s="18"/>
      <c r="B7" s="13" t="s">
        <v>15</v>
      </c>
      <c r="C7" s="76">
        <f>IF(AND('当年度'!C7=0,'前年度'!C7=0),"",IF('前年度'!C7=0,"皆増 ",IF('当年度'!C7=0,"皆減 ",ROUND('増減額'!C7/'前年度'!C7*100,1))))</f>
        <v>25.8</v>
      </c>
      <c r="D7" s="77">
        <f>IF(AND('当年度'!D7=0,'前年度'!D7=0),"",IF('前年度'!D7=0,"皆増 ",IF('当年度'!D7=0,"皆減 ",ROUND('増減額'!D7/'前年度'!D7*100,1))))</f>
        <v>161.1</v>
      </c>
      <c r="E7" s="77">
        <f>IF(AND('当年度'!E7=0,'前年度'!E7=0),"",IF('前年度'!E7=0,"皆増 ",IF('当年度'!E7=0,"皆減 ",ROUND('増減額'!E7/'前年度'!E7*100,1))))</f>
        <v>33.8</v>
      </c>
      <c r="F7" s="77">
        <f>IF(AND('当年度'!F7=0,'前年度'!F7=0),"",IF('前年度'!F7=0,"皆増 ",IF('当年度'!F7=0,"皆減 ",ROUND('増減額'!F7/'前年度'!F7*100,1))))</f>
        <v>0.7</v>
      </c>
      <c r="G7" s="77">
        <f>IF(AND('当年度'!G7=0,'前年度'!G7=0),"",IF('前年度'!G7=0,"皆増 ",IF('当年度'!G7=0,"皆減 ",ROUND('増減額'!G7/'前年度'!G7*100,1))))</f>
        <v>-61.6</v>
      </c>
      <c r="H7" s="77">
        <f>IF(AND('当年度'!H7=0,'前年度'!H7=0),"",IF('前年度'!H7=0,"皆増 ",IF('当年度'!H7=0,"皆減 ",ROUND('増減額'!H7/'前年度'!H7*100,1))))</f>
        <v>-0.7</v>
      </c>
      <c r="I7" s="77">
        <f>IF(AND('当年度'!I7=0,'前年度'!I7=0),"",IF('前年度'!I7=0,"皆増 ",IF('当年度'!I7=0,"皆減 ",ROUND('増減額'!I7/'前年度'!I7*100,1))))</f>
        <v>2.5</v>
      </c>
      <c r="J7" s="77">
        <f>IF(AND('当年度'!J7=0,'前年度'!J7=0),"",IF('前年度'!J7=0,"皆増 ",IF('当年度'!J7=0,"皆減 ",ROUND('増減額'!J7/'前年度'!J7*100,1))))</f>
        <v>-3</v>
      </c>
      <c r="K7" s="77">
        <f>IF(AND('当年度'!K7=0,'前年度'!K7=0),"",IF('前年度'!K7=0,"皆増 ",IF('当年度'!K7=0,"皆減 ",ROUND('増減額'!K7/'前年度'!K7*100,1))))</f>
        <v>6.8</v>
      </c>
      <c r="L7" s="77">
        <f>IF(AND('当年度'!L7=0,'前年度'!L7=0),"",IF('前年度'!L7=0,"皆増 ",IF('当年度'!L7=0,"皆減 ",ROUND('増減額'!L7/'前年度'!L7*100,1))))</f>
        <v>13.3</v>
      </c>
      <c r="M7" s="77">
        <f>IF(AND('当年度'!M7=0,'前年度'!M7=0),"",IF('前年度'!M7=0,"皆増 ",IF('当年度'!M7=0,"皆減 ",ROUND('増減額'!M7/'前年度'!M7*100,1))))</f>
        <v>24.1</v>
      </c>
      <c r="N7" s="77">
        <f>IF(AND('当年度'!N7=0,'前年度'!N7=0),"",IF('前年度'!N7=0,"皆増 ",IF('当年度'!N7=0,"皆減 ",ROUND('増減額'!N7/'前年度'!N7*100,1))))</f>
        <v>15.6</v>
      </c>
      <c r="O7" s="18"/>
      <c r="P7" s="7"/>
      <c r="Q7" s="7"/>
      <c r="R7" s="7"/>
      <c r="S7" s="7"/>
      <c r="T7" s="7"/>
      <c r="U7" s="7"/>
      <c r="V7" s="7"/>
    </row>
    <row r="8" spans="1:22" ht="24" customHeight="1">
      <c r="A8" s="18"/>
      <c r="B8" s="13" t="s">
        <v>16</v>
      </c>
      <c r="C8" s="76">
        <f>IF(AND('当年度'!C8=0,'前年度'!C8=0),"",IF('前年度'!C8=0,"皆増 ",IF('当年度'!C8=0,"皆減 ",ROUND('増減額'!C8/'前年度'!C8*100,1))))</f>
        <v>103.3</v>
      </c>
      <c r="D8" s="77">
        <f>IF(AND('当年度'!D8=0,'前年度'!D8=0),"",IF('前年度'!D8=0,"皆増 ",IF('当年度'!D8=0,"皆減 ",ROUND('増減額'!D8/'前年度'!D8*100,1))))</f>
        <v>3.3</v>
      </c>
      <c r="E8" s="77" t="str">
        <f>IF(AND('当年度'!E8=0,'前年度'!E8=0),"",IF('前年度'!E8=0,"皆増 ",IF('当年度'!E8=0,"皆減 ",ROUND('増減額'!E8/'前年度'!E8*100,1))))</f>
        <v>皆増 </v>
      </c>
      <c r="F8" s="77">
        <f>IF(AND('当年度'!F8=0,'前年度'!F8=0),"",IF('前年度'!F8=0,"皆増 ",IF('当年度'!F8=0,"皆減 ",ROUND('増減額'!F8/'前年度'!F8*100,1))))</f>
      </c>
      <c r="G8" s="77">
        <f>IF(AND('当年度'!G8=0,'前年度'!G8=0),"",IF('前年度'!G8=0,"皆増 ",IF('当年度'!G8=0,"皆減 ",ROUND('増減額'!G8/'前年度'!G8*100,1))))</f>
      </c>
      <c r="H8" s="77">
        <f>IF(AND('当年度'!H8=0,'前年度'!H8=0),"",IF('前年度'!H8=0,"皆増 ",IF('当年度'!H8=0,"皆減 ",ROUND('増減額'!H8/'前年度'!H8*100,1))))</f>
      </c>
      <c r="I8" s="77">
        <f>IF(AND('当年度'!I8=0,'前年度'!I8=0),"",IF('前年度'!I8=0,"皆増 ",IF('当年度'!I8=0,"皆減 ",ROUND('増減額'!I8/'前年度'!I8*100,1))))</f>
        <v>-4.2</v>
      </c>
      <c r="J8" s="77">
        <f>IF(AND('当年度'!J8=0,'前年度'!J8=0),"",IF('前年度'!J8=0,"皆増 ",IF('当年度'!J8=0,"皆減 ",ROUND('増減額'!J8/'前年度'!J8*100,1))))</f>
        <v>-2.9</v>
      </c>
      <c r="K8" s="77">
        <f>IF(AND('当年度'!K8=0,'前年度'!K8=0),"",IF('前年度'!K8=0,"皆増 ",IF('当年度'!K8=0,"皆減 ",ROUND('増減額'!K8/'前年度'!K8*100,1))))</f>
        <v>-5.8</v>
      </c>
      <c r="L8" s="77">
        <f>IF(AND('当年度'!L8=0,'前年度'!L8=0),"",IF('前年度'!L8=0,"皆増 ",IF('当年度'!L8=0,"皆減 ",ROUND('増減額'!L8/'前年度'!L8*100,1))))</f>
        <v>-1.9</v>
      </c>
      <c r="M8" s="77">
        <f>IF(AND('当年度'!M8=0,'前年度'!M8=0),"",IF('前年度'!M8=0,"皆増 ",IF('当年度'!M8=0,"皆減 ",ROUND('増減額'!M8/'前年度'!M8*100,1))))</f>
        <v>-2.7</v>
      </c>
      <c r="N8" s="77">
        <f>IF(AND('当年度'!N8=0,'前年度'!N8=0),"",IF('前年度'!N8=0,"皆増 ",IF('当年度'!N8=0,"皆減 ",ROUND('増減額'!N8/'前年度'!N8*100,1))))</f>
        <v>3.2</v>
      </c>
      <c r="O8" s="18"/>
      <c r="P8" s="7"/>
      <c r="Q8" s="7"/>
      <c r="R8" s="7"/>
      <c r="S8" s="7"/>
      <c r="T8" s="7"/>
      <c r="U8" s="7"/>
      <c r="V8" s="7"/>
    </row>
    <row r="9" spans="1:22" ht="24" customHeight="1">
      <c r="A9" s="18"/>
      <c r="B9" s="13" t="s">
        <v>17</v>
      </c>
      <c r="C9" s="76">
        <f>IF(AND('当年度'!C9=0,'前年度'!C9=0),"",IF('前年度'!C9=0,"皆増 ",IF('当年度'!C9=0,"皆減 ",ROUND('増減額'!C9/'前年度'!C9*100,1))))</f>
        <v>296.6</v>
      </c>
      <c r="D9" s="77">
        <f>IF(AND('当年度'!D9=0,'前年度'!D9=0),"",IF('前年度'!D9=0,"皆増 ",IF('当年度'!D9=0,"皆減 ",ROUND('増減額'!D9/'前年度'!D9*100,1))))</f>
        <v>1922.1</v>
      </c>
      <c r="E9" s="77">
        <f>IF(AND('当年度'!E9=0,'前年度'!E9=0),"",IF('前年度'!E9=0,"皆増 ",IF('当年度'!E9=0,"皆減 ",ROUND('増減額'!E9/'前年度'!E9*100,1))))</f>
        <v>994.1</v>
      </c>
      <c r="F9" s="77">
        <f>IF(AND('当年度'!F9=0,'前年度'!F9=0),"",IF('前年度'!F9=0,"皆増 ",IF('当年度'!F9=0,"皆減 ",ROUND('増減額'!F9/'前年度'!F9*100,1))))</f>
        <v>0</v>
      </c>
      <c r="G9" s="77">
        <f>IF(AND('当年度'!G9=0,'前年度'!G9=0),"",IF('前年度'!G9=0,"皆増 ",IF('当年度'!G9=0,"皆減 ",ROUND('増減額'!G9/'前年度'!G9*100,1))))</f>
      </c>
      <c r="H9" s="77">
        <f>IF(AND('当年度'!H9=0,'前年度'!H9=0),"",IF('前年度'!H9=0,"皆増 ",IF('当年度'!H9=0,"皆減 ",ROUND('増減額'!H9/'前年度'!H9*100,1))))</f>
      </c>
      <c r="I9" s="77">
        <f>IF(AND('当年度'!I9=0,'前年度'!I9=0),"",IF('前年度'!I9=0,"皆増 ",IF('当年度'!I9=0,"皆減 ",ROUND('増減額'!I9/'前年度'!I9*100,1))))</f>
        <v>3.1</v>
      </c>
      <c r="J9" s="77">
        <f>IF(AND('当年度'!J9=0,'前年度'!J9=0),"",IF('前年度'!J9=0,"皆増 ",IF('当年度'!J9=0,"皆減 ",ROUND('増減額'!J9/'前年度'!J9*100,1))))</f>
        <v>-4.2</v>
      </c>
      <c r="K9" s="77">
        <f>IF(AND('当年度'!K9=0,'前年度'!K9=0),"",IF('前年度'!K9=0,"皆増 ",IF('当年度'!K9=0,"皆減 ",ROUND('増減額'!K9/'前年度'!K9*100,1))))</f>
        <v>17.9</v>
      </c>
      <c r="L9" s="77">
        <f>IF(AND('当年度'!L9=0,'前年度'!L9=0),"",IF('前年度'!L9=0,"皆増 ",IF('当年度'!L9=0,"皆減 ",ROUND('増減額'!L9/'前年度'!L9*100,1))))</f>
        <v>19.9</v>
      </c>
      <c r="M9" s="77">
        <f>IF(AND('当年度'!M9=0,'前年度'!M9=0),"",IF('前年度'!M9=0,"皆増 ",IF('当年度'!M9=0,"皆減 ",ROUND('増減額'!M9/'前年度'!M9*100,1))))</f>
        <v>39.3</v>
      </c>
      <c r="N9" s="77">
        <f>IF(AND('当年度'!N9=0,'前年度'!N9=0),"",IF('前年度'!N9=0,"皆増 ",IF('当年度'!N9=0,"皆減 ",ROUND('増減額'!N9/'前年度'!N9*100,1))))</f>
        <v>34.4</v>
      </c>
      <c r="O9" s="18"/>
      <c r="P9" s="7"/>
      <c r="Q9" s="7"/>
      <c r="R9" s="7"/>
      <c r="S9" s="7"/>
      <c r="T9" s="7"/>
      <c r="U9" s="7"/>
      <c r="V9" s="7"/>
    </row>
    <row r="10" spans="1:22" ht="24" customHeight="1">
      <c r="A10" s="18"/>
      <c r="B10" s="13" t="s">
        <v>18</v>
      </c>
      <c r="C10" s="76">
        <f>IF(AND('当年度'!C10=0,'前年度'!C10=0),"",IF('前年度'!C10=0,"皆増 ",IF('当年度'!C10=0,"皆減 ",ROUND('増減額'!C10/'前年度'!C10*100,1))))</f>
        <v>0</v>
      </c>
      <c r="D10" s="77">
        <f>IF(AND('当年度'!D10=0,'前年度'!D10=0),"",IF('前年度'!D10=0,"皆増 ",IF('当年度'!D10=0,"皆減 ",ROUND('増減額'!D10/'前年度'!D10*100,1))))</f>
        <v>-6.9</v>
      </c>
      <c r="E10" s="77">
        <f>IF(AND('当年度'!E10=0,'前年度'!E10=0),"",IF('前年度'!E10=0,"皆増 ",IF('当年度'!E10=0,"皆減 ",ROUND('増減額'!E10/'前年度'!E10*100,1))))</f>
        <v>0</v>
      </c>
      <c r="F10" s="77">
        <f>IF(AND('当年度'!F10=0,'前年度'!F10=0),"",IF('前年度'!F10=0,"皆増 ",IF('当年度'!F10=0,"皆減 ",ROUND('増減額'!F10/'前年度'!F10*100,1))))</f>
      </c>
      <c r="G10" s="77">
        <f>IF(AND('当年度'!G10=0,'前年度'!G10=0),"",IF('前年度'!G10=0,"皆増 ",IF('当年度'!G10=0,"皆減 ",ROUND('増減額'!G10/'前年度'!G10*100,1))))</f>
      </c>
      <c r="H10" s="77">
        <f>IF(AND('当年度'!H10=0,'前年度'!H10=0),"",IF('前年度'!H10=0,"皆増 ",IF('当年度'!H10=0,"皆減 ",ROUND('増減額'!H10/'前年度'!H10*100,1))))</f>
      </c>
      <c r="I10" s="77">
        <f>IF(AND('当年度'!I10=0,'前年度'!I10=0),"",IF('前年度'!I10=0,"皆増 ",IF('当年度'!I10=0,"皆減 ",ROUND('増減額'!I10/'前年度'!I10*100,1))))</f>
        <v>1.2</v>
      </c>
      <c r="J10" s="77">
        <f>IF(AND('当年度'!J10=0,'前年度'!J10=0),"",IF('前年度'!J10=0,"皆増 ",IF('当年度'!J10=0,"皆減 ",ROUND('増減額'!J10/'前年度'!J10*100,1))))</f>
        <v>-54.4</v>
      </c>
      <c r="K10" s="77">
        <f>IF(AND('当年度'!K10=0,'前年度'!K10=0),"",IF('前年度'!K10=0,"皆増 ",IF('当年度'!K10=0,"皆減 ",ROUND('増減額'!K10/'前年度'!K10*100,1))))</f>
        <v>244.1</v>
      </c>
      <c r="L10" s="77">
        <f>IF(AND('当年度'!L10=0,'前年度'!L10=0),"",IF('前年度'!L10=0,"皆増 ",IF('当年度'!L10=0,"皆減 ",ROUND('増減額'!L10/'前年度'!L10*100,1))))</f>
        <v>1.1</v>
      </c>
      <c r="M10" s="77">
        <f>IF(AND('当年度'!M10=0,'前年度'!M10=0),"",IF('前年度'!M10=0,"皆増 ",IF('当年度'!M10=0,"皆減 ",ROUND('増減額'!M10/'前年度'!M10*100,1))))</f>
        <v>-50.9</v>
      </c>
      <c r="N10" s="77">
        <f>IF(AND('当年度'!N10=0,'前年度'!N10=0),"",IF('前年度'!N10=0,"皆増 ",IF('当年度'!N10=0,"皆減 ",ROUND('増減額'!N10/'前年度'!N10*100,1))))</f>
        <v>236.5</v>
      </c>
      <c r="O10" s="18"/>
      <c r="P10" s="7"/>
      <c r="Q10" s="7"/>
      <c r="R10" s="7"/>
      <c r="S10" s="7"/>
      <c r="T10" s="7"/>
      <c r="U10" s="7"/>
      <c r="V10" s="7"/>
    </row>
    <row r="11" spans="1:22" ht="24" customHeight="1">
      <c r="A11" s="18"/>
      <c r="B11" s="13" t="s">
        <v>19</v>
      </c>
      <c r="C11" s="76">
        <f>IF(AND('当年度'!C11=0,'前年度'!C11=0),"",IF('前年度'!C11=0,"皆増 ",IF('当年度'!C11=0,"皆減 ",ROUND('増減額'!C11/'前年度'!C11*100,1))))</f>
        <v>7.4</v>
      </c>
      <c r="D11" s="77">
        <f>IF(AND('当年度'!D11=0,'前年度'!D11=0),"",IF('前年度'!D11=0,"皆増 ",IF('当年度'!D11=0,"皆減 ",ROUND('増減額'!D11/'前年度'!D11*100,1))))</f>
        <v>-30.2</v>
      </c>
      <c r="E11" s="77">
        <f>IF(AND('当年度'!E11=0,'前年度'!E11=0),"",IF('前年度'!E11=0,"皆増 ",IF('当年度'!E11=0,"皆減 ",ROUND('増減額'!E11/'前年度'!E11*100,1))))</f>
        <v>11.6</v>
      </c>
      <c r="F11" s="77">
        <f>IF(AND('当年度'!F11=0,'前年度'!F11=0),"",IF('前年度'!F11=0,"皆増 ",IF('当年度'!F11=0,"皆減 ",ROUND('増減額'!F11/'前年度'!F11*100,1))))</f>
        <v>0</v>
      </c>
      <c r="G11" s="77">
        <f>IF(AND('当年度'!G11=0,'前年度'!G11=0),"",IF('前年度'!G11=0,"皆増 ",IF('当年度'!G11=0,"皆減 ",ROUND('増減額'!G11/'前年度'!G11*100,1))))</f>
      </c>
      <c r="H11" s="77">
        <f>IF(AND('当年度'!H11=0,'前年度'!H11=0),"",IF('前年度'!H11=0,"皆増 ",IF('当年度'!H11=0,"皆減 ",ROUND('増減額'!H11/'前年度'!H11*100,1))))</f>
      </c>
      <c r="I11" s="77">
        <f>IF(AND('当年度'!I11=0,'前年度'!I11=0),"",IF('前年度'!I11=0,"皆増 ",IF('当年度'!I11=0,"皆減 ",ROUND('増減額'!I11/'前年度'!I11*100,1))))</f>
        <v>-2.9</v>
      </c>
      <c r="J11" s="77">
        <f>IF(AND('当年度'!J11=0,'前年度'!J11=0),"",IF('前年度'!J11=0,"皆増 ",IF('当年度'!J11=0,"皆減 ",ROUND('増減額'!J11/'前年度'!J11*100,1))))</f>
        <v>-13</v>
      </c>
      <c r="K11" s="77">
        <f>IF(AND('当年度'!K11=0,'前年度'!K11=0),"",IF('前年度'!K11=0,"皆増 ",IF('当年度'!K11=0,"皆減 ",ROUND('増減額'!K11/'前年度'!K11*100,1))))</f>
        <v>209.9</v>
      </c>
      <c r="L11" s="77">
        <f>IF(AND('当年度'!L11=0,'前年度'!L11=0),"",IF('前年度'!L11=0,"皆増 ",IF('当年度'!L11=0,"皆減 ",ROUND('増減額'!L11/'前年度'!L11*100,1))))</f>
        <v>-0.6</v>
      </c>
      <c r="M11" s="77">
        <f>IF(AND('当年度'!M11=0,'前年度'!M11=0),"",IF('前年度'!M11=0,"皆増 ",IF('当年度'!M11=0,"皆減 ",ROUND('増減額'!M11/'前年度'!M11*100,1))))</f>
        <v>-15.9</v>
      </c>
      <c r="N11" s="77">
        <f>IF(AND('当年度'!N11=0,'前年度'!N11=0),"",IF('前年度'!N11=0,"皆増 ",IF('当年度'!N11=0,"皆減 ",ROUND('増減額'!N11/'前年度'!N11*100,1))))</f>
        <v>173.3</v>
      </c>
      <c r="O11" s="18"/>
      <c r="P11" s="7"/>
      <c r="Q11" s="7"/>
      <c r="R11" s="7"/>
      <c r="S11" s="7"/>
      <c r="T11" s="7"/>
      <c r="U11" s="7"/>
      <c r="V11" s="7"/>
    </row>
    <row r="12" spans="1:22" ht="24" customHeight="1">
      <c r="A12" s="18"/>
      <c r="B12" s="13" t="s">
        <v>20</v>
      </c>
      <c r="C12" s="76">
        <f>IF(AND('当年度'!C12=0,'前年度'!C12=0),"",IF('前年度'!C12=0,"皆増 ",IF('当年度'!C12=0,"皆減 ",ROUND('増減額'!C12/'前年度'!C12*100,1))))</f>
      </c>
      <c r="D12" s="77">
        <f>IF(AND('当年度'!D12=0,'前年度'!D12=0),"",IF('前年度'!D12=0,"皆増 ",IF('当年度'!D12=0,"皆減 ",ROUND('増減額'!D12/'前年度'!D12*100,1))))</f>
      </c>
      <c r="E12" s="77">
        <f>IF(AND('当年度'!E12=0,'前年度'!E12=0),"",IF('前年度'!E12=0,"皆増 ",IF('当年度'!E12=0,"皆減 ",ROUND('増減額'!E12/'前年度'!E12*100,1))))</f>
      </c>
      <c r="F12" s="77">
        <f>IF(AND('当年度'!F12=0,'前年度'!F12=0),"",IF('前年度'!F12=0,"皆増 ",IF('当年度'!F12=0,"皆減 ",ROUND('増減額'!F12/'前年度'!F12*100,1))))</f>
      </c>
      <c r="G12" s="77">
        <f>IF(AND('当年度'!G12=0,'前年度'!G12=0),"",IF('前年度'!G12=0,"皆増 ",IF('当年度'!G12=0,"皆減 ",ROUND('増減額'!G12/'前年度'!G12*100,1))))</f>
      </c>
      <c r="H12" s="77">
        <f>IF(AND('当年度'!H12=0,'前年度'!H12=0),"",IF('前年度'!H12=0,"皆増 ",IF('当年度'!H12=0,"皆減 ",ROUND('増減額'!H12/'前年度'!H12*100,1))))</f>
      </c>
      <c r="I12" s="77">
        <f>IF(AND('当年度'!I12=0,'前年度'!I12=0),"",IF('前年度'!I12=0,"皆増 ",IF('当年度'!I12=0,"皆減 ",ROUND('増減額'!I12/'前年度'!I12*100,1))))</f>
        <v>1.6</v>
      </c>
      <c r="J12" s="77">
        <f>IF(AND('当年度'!J12=0,'前年度'!J12=0),"",IF('前年度'!J12=0,"皆増 ",IF('当年度'!J12=0,"皆減 ",ROUND('増減額'!J12/'前年度'!J12*100,1))))</f>
        <v>-20.3</v>
      </c>
      <c r="K12" s="77">
        <f>IF(AND('当年度'!K12=0,'前年度'!K12=0),"",IF('前年度'!K12=0,"皆増 ",IF('当年度'!K12=0,"皆減 ",ROUND('増減額'!K12/'前年度'!K12*100,1))))</f>
        <v>21</v>
      </c>
      <c r="L12" s="77">
        <f>IF(AND('当年度'!L12=0,'前年度'!L12=0),"",IF('前年度'!L12=0,"皆増 ",IF('当年度'!L12=0,"皆減 ",ROUND('増減額'!L12/'前年度'!L12*100,1))))</f>
        <v>1.6</v>
      </c>
      <c r="M12" s="77">
        <f>IF(AND('当年度'!M12=0,'前年度'!M12=0),"",IF('前年度'!M12=0,"皆増 ",IF('当年度'!M12=0,"皆減 ",ROUND('増減額'!M12/'前年度'!M12*100,1))))</f>
        <v>-20.3</v>
      </c>
      <c r="N12" s="77">
        <f>IF(AND('当年度'!N12=0,'前年度'!N12=0),"",IF('前年度'!N12=0,"皆増 ",IF('当年度'!N12=0,"皆減 ",ROUND('増減額'!N12/'前年度'!N12*100,1))))</f>
        <v>21</v>
      </c>
      <c r="O12" s="18"/>
      <c r="P12" s="7"/>
      <c r="Q12" s="7"/>
      <c r="R12" s="7"/>
      <c r="S12" s="7"/>
      <c r="T12" s="7"/>
      <c r="U12" s="7"/>
      <c r="V12" s="7"/>
    </row>
    <row r="13" spans="1:22" ht="24" customHeight="1">
      <c r="A13" s="18"/>
      <c r="B13" s="13" t="s">
        <v>21</v>
      </c>
      <c r="C13" s="76">
        <f>IF(AND('当年度'!C13=0,'前年度'!C13=0),"",IF('前年度'!C13=0,"皆増 ",IF('当年度'!C13=0,"皆減 ",ROUND('増減額'!C13/'前年度'!C13*100,1))))</f>
      </c>
      <c r="D13" s="77">
        <f>IF(AND('当年度'!D13=0,'前年度'!D13=0),"",IF('前年度'!D13=0,"皆増 ",IF('当年度'!D13=0,"皆減 ",ROUND('増減額'!D13/'前年度'!D13*100,1))))</f>
      </c>
      <c r="E13" s="77">
        <f>IF(AND('当年度'!E13=0,'前年度'!E13=0),"",IF('前年度'!E13=0,"皆増 ",IF('当年度'!E13=0,"皆減 ",ROUND('増減額'!E13/'前年度'!E13*100,1))))</f>
      </c>
      <c r="F13" s="77">
        <f>IF(AND('当年度'!F13=0,'前年度'!F13=0),"",IF('前年度'!F13=0,"皆増 ",IF('当年度'!F13=0,"皆減 ",ROUND('増減額'!F13/'前年度'!F13*100,1))))</f>
      </c>
      <c r="G13" s="77">
        <f>IF(AND('当年度'!G13=0,'前年度'!G13=0),"",IF('前年度'!G13=0,"皆増 ",IF('当年度'!G13=0,"皆減 ",ROUND('増減額'!G13/'前年度'!G13*100,1))))</f>
      </c>
      <c r="H13" s="77">
        <f>IF(AND('当年度'!H13=0,'前年度'!H13=0),"",IF('前年度'!H13=0,"皆増 ",IF('当年度'!H13=0,"皆減 ",ROUND('増減額'!H13/'前年度'!H13*100,1))))</f>
      </c>
      <c r="I13" s="77">
        <f>IF(AND('当年度'!I13=0,'前年度'!I13=0),"",IF('前年度'!I13=0,"皆増 ",IF('当年度'!I13=0,"皆減 ",ROUND('増減額'!I13/'前年度'!I13*100,1))))</f>
        <v>-15.3</v>
      </c>
      <c r="J13" s="77">
        <f>IF(AND('当年度'!J13=0,'前年度'!J13=0),"",IF('前年度'!J13=0,"皆増 ",IF('当年度'!J13=0,"皆減 ",ROUND('増減額'!J13/'前年度'!J13*100,1))))</f>
        <v>-25.3</v>
      </c>
      <c r="K13" s="77">
        <f>IF(AND('当年度'!K13=0,'前年度'!K13=0),"",IF('前年度'!K13=0,"皆増 ",IF('当年度'!K13=0,"皆減 ",ROUND('増減額'!K13/'前年度'!K13*100,1))))</f>
        <v>-0.1</v>
      </c>
      <c r="L13" s="77">
        <f>IF(AND('当年度'!L13=0,'前年度'!L13=0),"",IF('前年度'!L13=0,"皆増 ",IF('当年度'!L13=0,"皆減 ",ROUND('増減額'!L13/'前年度'!L13*100,1))))</f>
        <v>-15.3</v>
      </c>
      <c r="M13" s="77">
        <f>IF(AND('当年度'!M13=0,'前年度'!M13=0),"",IF('前年度'!M13=0,"皆増 ",IF('当年度'!M13=0,"皆減 ",ROUND('増減額'!M13/'前年度'!M13*100,1))))</f>
        <v>-25.3</v>
      </c>
      <c r="N13" s="77">
        <f>IF(AND('当年度'!N13=0,'前年度'!N13=0),"",IF('前年度'!N13=0,"皆増 ",IF('当年度'!N13=0,"皆減 ",ROUND('増減額'!N13/'前年度'!N13*100,1))))</f>
        <v>-0.1</v>
      </c>
      <c r="O13" s="18"/>
      <c r="P13" s="7"/>
      <c r="Q13" s="7"/>
      <c r="R13" s="7"/>
      <c r="S13" s="7"/>
      <c r="T13" s="7"/>
      <c r="U13" s="7"/>
      <c r="V13" s="7"/>
    </row>
    <row r="14" spans="1:22" ht="24" customHeight="1">
      <c r="A14" s="18"/>
      <c r="B14" s="13" t="s">
        <v>22</v>
      </c>
      <c r="C14" s="76">
        <f>IF(AND('当年度'!C14=0,'前年度'!C14=0),"",IF('前年度'!C14=0,"皆増 ",IF('当年度'!C14=0,"皆減 ",ROUND('増減額'!C14/'前年度'!C14*100,1))))</f>
        <v>103.4</v>
      </c>
      <c r="D14" s="77" t="str">
        <f>IF(AND('当年度'!D14=0,'前年度'!D14=0),"",IF('前年度'!D14=0,"皆増 ",IF('当年度'!D14=0,"皆減 ",ROUND('増減額'!D14/'前年度'!D14*100,1))))</f>
        <v>皆増 </v>
      </c>
      <c r="E14" s="77" t="str">
        <f>IF(AND('当年度'!E14=0,'前年度'!E14=0),"",IF('前年度'!E14=0,"皆増 ",IF('当年度'!E14=0,"皆減 ",ROUND('増減額'!E14/'前年度'!E14*100,1))))</f>
        <v>皆減 </v>
      </c>
      <c r="F14" s="77">
        <f>IF(AND('当年度'!F14=0,'前年度'!F14=0),"",IF('前年度'!F14=0,"皆増 ",IF('当年度'!F14=0,"皆減 ",ROUND('増減額'!F14/'前年度'!F14*100,1))))</f>
      </c>
      <c r="G14" s="77">
        <f>IF(AND('当年度'!G14=0,'前年度'!G14=0),"",IF('前年度'!G14=0,"皆増 ",IF('当年度'!G14=0,"皆減 ",ROUND('増減額'!G14/'前年度'!G14*100,1))))</f>
      </c>
      <c r="H14" s="77">
        <f>IF(AND('当年度'!H14=0,'前年度'!H14=0),"",IF('前年度'!H14=0,"皆増 ",IF('当年度'!H14=0,"皆減 ",ROUND('増減額'!H14/'前年度'!H14*100,1))))</f>
      </c>
      <c r="I14" s="77">
        <f>IF(AND('当年度'!I14=0,'前年度'!I14=0),"",IF('前年度'!I14=0,"皆増 ",IF('当年度'!I14=0,"皆減 ",ROUND('増減額'!I14/'前年度'!I14*100,1))))</f>
        <v>-2.6</v>
      </c>
      <c r="J14" s="77">
        <f>IF(AND('当年度'!J14=0,'前年度'!J14=0),"",IF('前年度'!J14=0,"皆増 ",IF('当年度'!J14=0,"皆減 ",ROUND('増減額'!J14/'前年度'!J14*100,1))))</f>
        <v>-15.4</v>
      </c>
      <c r="K14" s="77">
        <f>IF(AND('当年度'!K14=0,'前年度'!K14=0),"",IF('前年度'!K14=0,"皆増 ",IF('当年度'!K14=0,"皆減 ",ROUND('増減額'!K14/'前年度'!K14*100,1))))</f>
        <v>2.5</v>
      </c>
      <c r="L14" s="77">
        <f>IF(AND('当年度'!L14=0,'前年度'!L14=0),"",IF('前年度'!L14=0,"皆増 ",IF('当年度'!L14=0,"皆減 ",ROUND('増減額'!L14/'前年度'!L14*100,1))))</f>
        <v>2.7</v>
      </c>
      <c r="M14" s="77">
        <f>IF(AND('当年度'!M14=0,'前年度'!M14=0),"",IF('前年度'!M14=0,"皆増 ",IF('当年度'!M14=0,"皆減 ",ROUND('増減額'!M14/'前年度'!M14*100,1))))</f>
        <v>5.9</v>
      </c>
      <c r="N14" s="77">
        <f>IF(AND('当年度'!N14=0,'前年度'!N14=0),"",IF('前年度'!N14=0,"皆増 ",IF('当年度'!N14=0,"皆減 ",ROUND('増減額'!N14/'前年度'!N14*100,1))))</f>
        <v>-19.7</v>
      </c>
      <c r="O14" s="18"/>
      <c r="P14" s="7"/>
      <c r="Q14" s="7"/>
      <c r="R14" s="7"/>
      <c r="S14" s="7"/>
      <c r="T14" s="7"/>
      <c r="U14" s="7"/>
      <c r="V14" s="7"/>
    </row>
    <row r="15" spans="1:22" ht="24" customHeight="1">
      <c r="A15" s="18"/>
      <c r="B15" s="13" t="s">
        <v>23</v>
      </c>
      <c r="C15" s="76">
        <f>IF(AND('当年度'!C15=0,'前年度'!C15=0),"",IF('前年度'!C15=0,"皆増 ",IF('当年度'!C15=0,"皆減 ",ROUND('増減額'!C15/'前年度'!C15*100,1))))</f>
        <v>-36.3</v>
      </c>
      <c r="D15" s="77">
        <f>IF(AND('当年度'!D15=0,'前年度'!D15=0),"",IF('前年度'!D15=0,"皆増 ",IF('当年度'!D15=0,"皆減 ",ROUND('増減額'!D15/'前年度'!D15*100,1))))</f>
        <v>48.5</v>
      </c>
      <c r="E15" s="77">
        <f>IF(AND('当年度'!E15=0,'前年度'!E15=0),"",IF('前年度'!E15=0,"皆増 ",IF('当年度'!E15=0,"皆減 ",ROUND('増減額'!E15/'前年度'!E15*100,1))))</f>
        <v>-81.5</v>
      </c>
      <c r="F15" s="77">
        <f>IF(AND('当年度'!F15=0,'前年度'!F15=0),"",IF('前年度'!F15=0,"皆増 ",IF('当年度'!F15=0,"皆減 ",ROUND('増減額'!F15/'前年度'!F15*100,1))))</f>
        <v>0</v>
      </c>
      <c r="G15" s="77">
        <f>IF(AND('当年度'!G15=0,'前年度'!G15=0),"",IF('前年度'!G15=0,"皆増 ",IF('当年度'!G15=0,"皆減 ",ROUND('増減額'!G15/'前年度'!G15*100,1))))</f>
      </c>
      <c r="H15" s="77">
        <f>IF(AND('当年度'!H15=0,'前年度'!H15=0),"",IF('前年度'!H15=0,"皆増 ",IF('当年度'!H15=0,"皆減 ",ROUND('増減額'!H15/'前年度'!H15*100,1))))</f>
      </c>
      <c r="I15" s="77">
        <f>IF(AND('当年度'!I15=0,'前年度'!I15=0),"",IF('前年度'!I15=0,"皆増 ",IF('当年度'!I15=0,"皆減 ",ROUND('増減額'!I15/'前年度'!I15*100,1))))</f>
        <v>-64</v>
      </c>
      <c r="J15" s="77">
        <f>IF(AND('当年度'!J15=0,'前年度'!J15=0),"",IF('前年度'!J15=0,"皆増 ",IF('当年度'!J15=0,"皆減 ",ROUND('増減額'!J15/'前年度'!J15*100,1))))</f>
        <v>-41.4</v>
      </c>
      <c r="K15" s="77">
        <f>IF(AND('当年度'!K15=0,'前年度'!K15=0),"",IF('前年度'!K15=0,"皆増 ",IF('当年度'!K15=0,"皆減 ",ROUND('増減額'!K15/'前年度'!K15*100,1))))</f>
        <v>-49.5</v>
      </c>
      <c r="L15" s="77">
        <f>IF(AND('当年度'!L15=0,'前年度'!L15=0),"",IF('前年度'!L15=0,"皆増 ",IF('当年度'!L15=0,"皆減 ",ROUND('増減額'!L15/'前年度'!L15*100,1))))</f>
        <v>-39.4</v>
      </c>
      <c r="M15" s="77">
        <f>IF(AND('当年度'!M15=0,'前年度'!M15=0),"",IF('前年度'!M15=0,"皆増 ",IF('当年度'!M15=0,"皆減 ",ROUND('増減額'!M15/'前年度'!M15*100,1))))</f>
        <v>19.5</v>
      </c>
      <c r="N15" s="77">
        <f>IF(AND('当年度'!N15=0,'前年度'!N15=0),"",IF('前年度'!N15=0,"皆増 ",IF('当年度'!N15=0,"皆減 ",ROUND('増減額'!N15/'前年度'!N15*100,1))))</f>
        <v>-75.6</v>
      </c>
      <c r="O15" s="18"/>
      <c r="P15" s="7"/>
      <c r="Q15" s="7"/>
      <c r="R15" s="7"/>
      <c r="S15" s="7"/>
      <c r="T15" s="7"/>
      <c r="U15" s="7"/>
      <c r="V15" s="7"/>
    </row>
    <row r="16" spans="1:22" ht="24" customHeight="1">
      <c r="A16" s="18"/>
      <c r="B16" s="13" t="s">
        <v>24</v>
      </c>
      <c r="C16" s="76">
        <f>IF(AND('当年度'!C16=0,'前年度'!C16=0),"",IF('前年度'!C16=0,"皆増 ",IF('当年度'!C16=0,"皆減 ",ROUND('増減額'!C16/'前年度'!C16*100,1))))</f>
      </c>
      <c r="D16" s="77">
        <f>IF(AND('当年度'!D16=0,'前年度'!D16=0),"",IF('前年度'!D16=0,"皆増 ",IF('当年度'!D16=0,"皆減 ",ROUND('増減額'!D16/'前年度'!D16*100,1))))</f>
      </c>
      <c r="E16" s="77">
        <f>IF(AND('当年度'!E16=0,'前年度'!E16=0),"",IF('前年度'!E16=0,"皆増 ",IF('当年度'!E16=0,"皆減 ",ROUND('増減額'!E16/'前年度'!E16*100,1))))</f>
      </c>
      <c r="F16" s="77">
        <f>IF(AND('当年度'!F16=0,'前年度'!F16=0),"",IF('前年度'!F16=0,"皆増 ",IF('当年度'!F16=0,"皆減 ",ROUND('増減額'!F16/'前年度'!F16*100,1))))</f>
        <v>0</v>
      </c>
      <c r="G16" s="77">
        <f>IF(AND('当年度'!G16=0,'前年度'!G16=0),"",IF('前年度'!G16=0,"皆増 ",IF('当年度'!G16=0,"皆減 ",ROUND('増減額'!G16/'前年度'!G16*100,1))))</f>
      </c>
      <c r="H16" s="77">
        <f>IF(AND('当年度'!H16=0,'前年度'!H16=0),"",IF('前年度'!H16=0,"皆増 ",IF('当年度'!H16=0,"皆減 ",ROUND('増減額'!H16/'前年度'!H16*100,1))))</f>
      </c>
      <c r="I16" s="77">
        <f>IF(AND('当年度'!I16=0,'前年度'!I16=0),"",IF('前年度'!I16=0,"皆増 ",IF('当年度'!I16=0,"皆減 ",ROUND('増減額'!I16/'前年度'!I16*100,1))))</f>
        <v>-32.8</v>
      </c>
      <c r="J16" s="77">
        <f>IF(AND('当年度'!J16=0,'前年度'!J16=0),"",IF('前年度'!J16=0,"皆増 ",IF('当年度'!J16=0,"皆減 ",ROUND('増減額'!J16/'前年度'!J16*100,1))))</f>
        <v>10.7</v>
      </c>
      <c r="K16" s="77">
        <f>IF(AND('当年度'!K16=0,'前年度'!K16=0),"",IF('前年度'!K16=0,"皆増 ",IF('当年度'!K16=0,"皆減 ",ROUND('増減額'!K16/'前年度'!K16*100,1))))</f>
        <v>-84.6</v>
      </c>
      <c r="L16" s="77">
        <f>IF(AND('当年度'!L16=0,'前年度'!L16=0),"",IF('前年度'!L16=0,"皆増 ",IF('当年度'!L16=0,"皆減 ",ROUND('増減額'!L16/'前年度'!L16*100,1))))</f>
        <v>-20.8</v>
      </c>
      <c r="M16" s="77">
        <f>IF(AND('当年度'!M16=0,'前年度'!M16=0),"",IF('前年度'!M16=0,"皆増 ",IF('当年度'!M16=0,"皆減 ",ROUND('増減額'!M16/'前年度'!M16*100,1))))</f>
        <v>10.7</v>
      </c>
      <c r="N16" s="77">
        <f>IF(AND('当年度'!N16=0,'前年度'!N16=0),"",IF('前年度'!N16=0,"皆増 ",IF('当年度'!N16=0,"皆減 ",ROUND('増減額'!N16/'前年度'!N16*100,1))))</f>
        <v>-84.6</v>
      </c>
      <c r="O16" s="18"/>
      <c r="P16" s="7"/>
      <c r="Q16" s="7"/>
      <c r="R16" s="7"/>
      <c r="S16" s="7"/>
      <c r="T16" s="7"/>
      <c r="U16" s="7"/>
      <c r="V16" s="7"/>
    </row>
    <row r="17" spans="1:22" ht="24" customHeight="1">
      <c r="A17" s="18"/>
      <c r="B17" s="14" t="s">
        <v>48</v>
      </c>
      <c r="C17" s="76">
        <f>IF(AND('当年度'!C17=0,'前年度'!C17=0),"",IF('前年度'!C17=0,"皆増 ",IF('当年度'!C17=0,"皆減 ",ROUND('増減額'!C17/'前年度'!C17*100,1))))</f>
        <v>5.6</v>
      </c>
      <c r="D17" s="77">
        <f>IF(AND('当年度'!D17=0,'前年度'!D17=0),"",IF('前年度'!D17=0,"皆増 ",IF('当年度'!D17=0,"皆減 ",ROUND('増減額'!D17/'前年度'!D17*100,1))))</f>
        <v>-17.9</v>
      </c>
      <c r="E17" s="77">
        <f>IF(AND('当年度'!E17=0,'前年度'!E17=0),"",IF('前年度'!E17=0,"皆増 ",IF('当年度'!E17=0,"皆減 ",ROUND('増減額'!E17/'前年度'!E17*100,1))))</f>
        <v>59.1</v>
      </c>
      <c r="F17" s="77">
        <f>IF(AND('当年度'!F17=0,'前年度'!F17=0),"",IF('前年度'!F17=0,"皆増 ",IF('当年度'!F17=0,"皆減 ",ROUND('増減額'!F17/'前年度'!F17*100,1))))</f>
        <v>3.2</v>
      </c>
      <c r="G17" s="77">
        <f>IF(AND('当年度'!G17=0,'前年度'!G17=0),"",IF('前年度'!G17=0,"皆増 ",IF('当年度'!G17=0,"皆減 ",ROUND('増減額'!G17/'前年度'!G17*100,1))))</f>
        <v>-80.2</v>
      </c>
      <c r="H17" s="77">
        <f>IF(AND('当年度'!H17=0,'前年度'!H17=0),"",IF('前年度'!H17=0,"皆増 ",IF('当年度'!H17=0,"皆減 ",ROUND('増減額'!H17/'前年度'!H17*100,1))))</f>
        <v>-39.5</v>
      </c>
      <c r="I17" s="77">
        <f>IF(AND('当年度'!I17=0,'前年度'!I17=0),"",IF('前年度'!I17=0,"皆増 ",IF('当年度'!I17=0,"皆減 ",ROUND('増減額'!I17/'前年度'!I17*100,1))))</f>
        <v>-0.8</v>
      </c>
      <c r="J17" s="77" t="str">
        <f>IF(AND('当年度'!J17=0,'前年度'!J17=0),"",IF('前年度'!J17=0,"皆増 ",IF('当年度'!J17=0,"皆減 ",ROUND('増減額'!J17/'前年度'!J17*100,1))))</f>
        <v>皆減 </v>
      </c>
      <c r="K17" s="77">
        <f>IF(AND('当年度'!K17=0,'前年度'!K17=0),"",IF('前年度'!K17=0,"皆増 ",IF('当年度'!K17=0,"皆減 ",ROUND('増減額'!K17/'前年度'!K17*100,1))))</f>
        <v>-93.7</v>
      </c>
      <c r="L17" s="77">
        <f>IF(AND('当年度'!L17=0,'前年度'!L17=0),"",IF('前年度'!L17=0,"皆増 ",IF('当年度'!L17=0,"皆減 ",ROUND('増減額'!L17/'前年度'!L17*100,1))))</f>
        <v>5.1</v>
      </c>
      <c r="M17" s="77">
        <f>IF(AND('当年度'!M17=0,'前年度'!M17=0),"",IF('前年度'!M17=0,"皆増 ",IF('当年度'!M17=0,"皆減 ",ROUND('増減額'!M17/'前年度'!M17*100,1))))</f>
        <v>-23.1</v>
      </c>
      <c r="N17" s="77">
        <f>IF(AND('当年度'!N17=0,'前年度'!N17=0),"",IF('前年度'!N17=0,"皆増 ",IF('当年度'!N17=0,"皆減 ",ROUND('増減額'!N17/'前年度'!N17*100,1))))</f>
        <v>33.4</v>
      </c>
      <c r="O17" s="18"/>
      <c r="P17" s="7"/>
      <c r="Q17" s="7"/>
      <c r="R17" s="7"/>
      <c r="S17" s="7"/>
      <c r="T17" s="7"/>
      <c r="U17" s="7"/>
      <c r="V17" s="7"/>
    </row>
    <row r="18" spans="1:22" ht="24" customHeight="1">
      <c r="A18" s="18"/>
      <c r="B18" s="14" t="s">
        <v>49</v>
      </c>
      <c r="C18" s="78">
        <f>IF(AND('当年度'!C18=0,'前年度'!C18=0),"",IF('前年度'!C18=0,"皆増 ",IF('当年度'!C18=0,"皆減 ",ROUND('増減額'!C18/'前年度'!C18*100,1))))</f>
      </c>
      <c r="D18" s="79">
        <f>IF(AND('当年度'!D18=0,'前年度'!D18=0),"",IF('前年度'!D18=0,"皆増 ",IF('当年度'!D18=0,"皆減 ",ROUND('増減額'!D18/'前年度'!D18*100,1))))</f>
      </c>
      <c r="E18" s="79">
        <f>IF(AND('当年度'!E18=0,'前年度'!E18=0),"",IF('前年度'!E18=0,"皆増 ",IF('当年度'!E18=0,"皆減 ",ROUND('増減額'!E18/'前年度'!E18*100,1))))</f>
      </c>
      <c r="F18" s="79">
        <f>IF(AND('当年度'!F18=0,'前年度'!F18=0),"",IF('前年度'!F18=0,"皆増 ",IF('当年度'!F18=0,"皆減 ",ROUND('増減額'!F18/'前年度'!F18*100,1))))</f>
      </c>
      <c r="G18" s="79">
        <f>IF(AND('当年度'!G18=0,'前年度'!G18=0),"",IF('前年度'!G18=0,"皆増 ",IF('当年度'!G18=0,"皆減 ",ROUND('増減額'!G18/'前年度'!G18*100,1))))</f>
      </c>
      <c r="H18" s="79">
        <f>IF(AND('当年度'!H18=0,'前年度'!H18=0),"",IF('前年度'!H18=0,"皆増 ",IF('当年度'!H18=0,"皆減 ",ROUND('増減額'!H18/'前年度'!H18*100,1))))</f>
      </c>
      <c r="I18" s="79">
        <f>IF(AND('当年度'!I18=0,'前年度'!I18=0),"",IF('前年度'!I18=0,"皆増 ",IF('当年度'!I18=0,"皆減 ",ROUND('増減額'!I18/'前年度'!I18*100,1))))</f>
        <v>1.7</v>
      </c>
      <c r="J18" s="79">
        <f>IF(AND('当年度'!J18=0,'前年度'!J18=0),"",IF('前年度'!J18=0,"皆増 ",IF('当年度'!J18=0,"皆減 ",ROUND('増減額'!J18/'前年度'!J18*100,1))))</f>
        <v>5.5</v>
      </c>
      <c r="K18" s="79">
        <f>IF(AND('当年度'!K18=0,'前年度'!K18=0),"",IF('前年度'!K18=0,"皆増 ",IF('当年度'!K18=0,"皆減 ",ROUND('増減額'!K18/'前年度'!K18*100,1))))</f>
        <v>12.3</v>
      </c>
      <c r="L18" s="79">
        <f>IF(AND('当年度'!L18=0,'前年度'!L18=0),"",IF('前年度'!L18=0,"皆増 ",IF('当年度'!L18=0,"皆減 ",ROUND('増減額'!L18/'前年度'!L18*100,1))))</f>
        <v>1.7</v>
      </c>
      <c r="M18" s="79">
        <f>IF(AND('当年度'!M18=0,'前年度'!M18=0),"",IF('前年度'!M18=0,"皆増 ",IF('当年度'!M18=0,"皆減 ",ROUND('増減額'!M18/'前年度'!M18*100,1))))</f>
        <v>5.5</v>
      </c>
      <c r="N18" s="79">
        <f>IF(AND('当年度'!N18=0,'前年度'!N18=0),"",IF('前年度'!N18=0,"皆増 ",IF('当年度'!N18=0,"皆減 ",ROUND('増減額'!N18/'前年度'!N18*100,1))))</f>
        <v>12.3</v>
      </c>
      <c r="O18" s="18"/>
      <c r="P18" s="7"/>
      <c r="Q18" s="7"/>
      <c r="R18" s="7"/>
      <c r="S18" s="7"/>
      <c r="T18" s="7"/>
      <c r="U18" s="7"/>
      <c r="V18" s="7"/>
    </row>
    <row r="19" spans="1:22" ht="24" customHeight="1">
      <c r="A19" s="18"/>
      <c r="B19" s="15" t="s">
        <v>50</v>
      </c>
      <c r="C19" s="80">
        <f>IF(AND('当年度'!C19=0,'前年度'!C19=0),"",IF('前年度'!C19=0,"皆増 ",IF('当年度'!C19=0,"皆減 ",ROUND('増減額'!C19/'前年度'!C19*100,1))))</f>
        <v>5.2</v>
      </c>
      <c r="D19" s="81">
        <f>IF(AND('当年度'!D19=0,'前年度'!D19=0),"",IF('前年度'!D19=0,"皆増 ",IF('当年度'!D19=0,"皆減 ",ROUND('増減額'!D19/'前年度'!D19*100,1))))</f>
        <v>-34.6</v>
      </c>
      <c r="E19" s="81">
        <f>IF(AND('当年度'!E19=0,'前年度'!E19=0),"",IF('前年度'!E19=0,"皆増 ",IF('当年度'!E19=0,"皆減 ",ROUND('増減額'!E19/'前年度'!E19*100,1))))</f>
        <v>10.4</v>
      </c>
      <c r="F19" s="81">
        <f>IF(AND('当年度'!F19=0,'前年度'!F19=0),"",IF('前年度'!F19=0,"皆増 ",IF('当年度'!F19=0,"皆減 ",ROUND('増減額'!F19/'前年度'!F19*100,1))))</f>
        <v>-4.4</v>
      </c>
      <c r="G19" s="81">
        <f>IF(AND('当年度'!G19=0,'前年度'!G19=0),"",IF('前年度'!G19=0,"皆増 ",IF('当年度'!G19=0,"皆減 ",ROUND('増減額'!G19/'前年度'!G19*100,1))))</f>
        <v>-22.3</v>
      </c>
      <c r="H19" s="81">
        <f>IF(AND('当年度'!H19=0,'前年度'!H19=0),"",IF('前年度'!H19=0,"皆増 ",IF('当年度'!H19=0,"皆減 ",ROUND('増減額'!H19/'前年度'!H19*100,1))))</f>
        <v>1.2</v>
      </c>
      <c r="I19" s="81">
        <f>IF(AND('当年度'!I19=0,'前年度'!I19=0),"",IF('前年度'!I19=0,"皆増 ",IF('当年度'!I19=0,"皆減 ",ROUND('増減額'!I19/'前年度'!I19*100,1))))</f>
        <v>37.3</v>
      </c>
      <c r="J19" s="81">
        <f>IF(AND('当年度'!J19=0,'前年度'!J19=0),"",IF('前年度'!J19=0,"皆増 ",IF('当年度'!J19=0,"皆減 ",ROUND('増減額'!J19/'前年度'!J19*100,1))))</f>
        <v>48.1</v>
      </c>
      <c r="K19" s="81">
        <f>IF(AND('当年度'!K19=0,'前年度'!K19=0),"",IF('前年度'!K19=0,"皆増 ",IF('当年度'!K19=0,"皆減 ",ROUND('増減額'!K19/'前年度'!K19*100,1))))</f>
        <v>4.1</v>
      </c>
      <c r="L19" s="81">
        <f>IF(AND('当年度'!L19=0,'前年度'!L19=0),"",IF('前年度'!L19=0,"皆増 ",IF('当年度'!L19=0,"皆減 ",ROUND('増減額'!L19/'前年度'!L19*100,1))))</f>
        <v>34</v>
      </c>
      <c r="M19" s="81">
        <f>IF(AND('当年度'!M19=0,'前年度'!M19=0),"",IF('前年度'!M19=0,"皆増 ",IF('当年度'!M19=0,"皆減 ",ROUND('増減額'!M19/'前年度'!M19*100,1))))</f>
        <v>42.6</v>
      </c>
      <c r="N19" s="81">
        <f>IF(AND('当年度'!N19=0,'前年度'!N19=0),"",IF('前年度'!N19=0,"皆増 ",IF('当年度'!N19=0,"皆減 ",ROUND('増減額'!N19/'前年度'!N19*100,1))))</f>
        <v>4.2</v>
      </c>
      <c r="O19" s="18"/>
      <c r="P19" s="7"/>
      <c r="Q19" s="7"/>
      <c r="R19" s="7"/>
      <c r="S19" s="7"/>
      <c r="T19" s="7"/>
      <c r="U19" s="7"/>
      <c r="V19" s="7"/>
    </row>
    <row r="20" spans="1:22" ht="24" customHeight="1">
      <c r="A20" s="18"/>
      <c r="B20" s="13" t="s">
        <v>25</v>
      </c>
      <c r="C20" s="76">
        <f>IF(AND('当年度'!C20=0,'前年度'!C20=0),"",IF('前年度'!C20=0,"皆増 ",IF('当年度'!C20=0,"皆減 ",ROUND('増減額'!C20/'前年度'!C20*100,1))))</f>
      </c>
      <c r="D20" s="77">
        <f>IF(AND('当年度'!D20=0,'前年度'!D20=0),"",IF('前年度'!D20=0,"皆増 ",IF('当年度'!D20=0,"皆減 ",ROUND('増減額'!D20/'前年度'!D20*100,1))))</f>
      </c>
      <c r="E20" s="77">
        <f>IF(AND('当年度'!E20=0,'前年度'!E20=0),"",IF('前年度'!E20=0,"皆増 ",IF('当年度'!E20=0,"皆減 ",ROUND('増減額'!E20/'前年度'!E20*100,1))))</f>
      </c>
      <c r="F20" s="77">
        <f>IF(AND('当年度'!F20=0,'前年度'!F20=0),"",IF('前年度'!F20=0,"皆増 ",IF('当年度'!F20=0,"皆減 ",ROUND('増減額'!F20/'前年度'!F20*100,1))))</f>
      </c>
      <c r="G20" s="77">
        <f>IF(AND('当年度'!G20=0,'前年度'!G20=0),"",IF('前年度'!G20=0,"皆増 ",IF('当年度'!G20=0,"皆減 ",ROUND('増減額'!G20/'前年度'!G20*100,1))))</f>
      </c>
      <c r="H20" s="77">
        <f>IF(AND('当年度'!H20=0,'前年度'!H20=0),"",IF('前年度'!H20=0,"皆増 ",IF('当年度'!H20=0,"皆減 ",ROUND('増減額'!H20/'前年度'!H20*100,1))))</f>
      </c>
      <c r="I20" s="77">
        <f>IF(AND('当年度'!I20=0,'前年度'!I20=0),"",IF('前年度'!I20=0,"皆増 ",IF('当年度'!I20=0,"皆減 ",ROUND('増減額'!I20/'前年度'!I20*100,1))))</f>
        <v>3.1</v>
      </c>
      <c r="J20" s="77">
        <f>IF(AND('当年度'!J20=0,'前年度'!J20=0),"",IF('前年度'!J20=0,"皆増 ",IF('当年度'!J20=0,"皆減 ",ROUND('増減額'!J20/'前年度'!J20*100,1))))</f>
        <v>16.6</v>
      </c>
      <c r="K20" s="77">
        <f>IF(AND('当年度'!K20=0,'前年度'!K20=0),"",IF('前年度'!K20=0,"皆増 ",IF('当年度'!K20=0,"皆減 ",ROUND('増減額'!K20/'前年度'!K20*100,1))))</f>
        <v>32.8</v>
      </c>
      <c r="L20" s="77">
        <f>IF(AND('当年度'!L20=0,'前年度'!L20=0),"",IF('前年度'!L20=0,"皆増 ",IF('当年度'!L20=0,"皆減 ",ROUND('増減額'!L20/'前年度'!L20*100,1))))</f>
        <v>3.1</v>
      </c>
      <c r="M20" s="77">
        <f>IF(AND('当年度'!M20=0,'前年度'!M20=0),"",IF('前年度'!M20=0,"皆増 ",IF('当年度'!M20=0,"皆減 ",ROUND('増減額'!M20/'前年度'!M20*100,1))))</f>
        <v>16.6</v>
      </c>
      <c r="N20" s="77">
        <f>IF(AND('当年度'!N20=0,'前年度'!N20=0),"",IF('前年度'!N20=0,"皆増 ",IF('当年度'!N20=0,"皆減 ",ROUND('増減額'!N20/'前年度'!N20*100,1))))</f>
        <v>32.8</v>
      </c>
      <c r="O20" s="18"/>
      <c r="P20" s="7"/>
      <c r="Q20" s="7"/>
      <c r="R20" s="7"/>
      <c r="S20" s="7"/>
      <c r="T20" s="7"/>
      <c r="U20" s="7"/>
      <c r="V20" s="7"/>
    </row>
    <row r="21" spans="1:22" ht="24" customHeight="1">
      <c r="A21" s="18"/>
      <c r="B21" s="13" t="s">
        <v>26</v>
      </c>
      <c r="C21" s="76">
        <f>IF(AND('当年度'!C21=0,'前年度'!C21=0),"",IF('前年度'!C21=0,"皆増 ",IF('当年度'!C21=0,"皆減 ",ROUND('増減額'!C21/'前年度'!C21*100,1))))</f>
      </c>
      <c r="D21" s="77">
        <f>IF(AND('当年度'!D21=0,'前年度'!D21=0),"",IF('前年度'!D21=0,"皆増 ",IF('当年度'!D21=0,"皆減 ",ROUND('増減額'!D21/'前年度'!D21*100,1))))</f>
      </c>
      <c r="E21" s="77">
        <f>IF(AND('当年度'!E21=0,'前年度'!E21=0),"",IF('前年度'!E21=0,"皆増 ",IF('当年度'!E21=0,"皆減 ",ROUND('増減額'!E21/'前年度'!E21*100,1))))</f>
      </c>
      <c r="F21" s="77">
        <f>IF(AND('当年度'!F21=0,'前年度'!F21=0),"",IF('前年度'!F21=0,"皆増 ",IF('当年度'!F21=0,"皆減 ",ROUND('増減額'!F21/'前年度'!F21*100,1))))</f>
      </c>
      <c r="G21" s="77">
        <f>IF(AND('当年度'!G21=0,'前年度'!G21=0),"",IF('前年度'!G21=0,"皆増 ",IF('当年度'!G21=0,"皆減 ",ROUND('増減額'!G21/'前年度'!G21*100,1))))</f>
      </c>
      <c r="H21" s="77">
        <f>IF(AND('当年度'!H21=0,'前年度'!H21=0),"",IF('前年度'!H21=0,"皆増 ",IF('当年度'!H21=0,"皆減 ",ROUND('増減額'!H21/'前年度'!H21*100,1))))</f>
      </c>
      <c r="I21" s="77">
        <f>IF(AND('当年度'!I21=0,'前年度'!I21=0),"",IF('前年度'!I21=0,"皆増 ",IF('当年度'!I21=0,"皆減 ",ROUND('増減額'!I21/'前年度'!I21*100,1))))</f>
        <v>-5.6</v>
      </c>
      <c r="J21" s="77">
        <f>IF(AND('当年度'!J21=0,'前年度'!J21=0),"",IF('前年度'!J21=0,"皆増 ",IF('当年度'!J21=0,"皆減 ",ROUND('増減額'!J21/'前年度'!J21*100,1))))</f>
        <v>-19.5</v>
      </c>
      <c r="K21" s="77">
        <f>IF(AND('当年度'!K21=0,'前年度'!K21=0),"",IF('前年度'!K21=0,"皆増 ",IF('当年度'!K21=0,"皆減 ",ROUND('増減額'!K21/'前年度'!K21*100,1))))</f>
        <v>-42.6</v>
      </c>
      <c r="L21" s="77">
        <f>IF(AND('当年度'!L21=0,'前年度'!L21=0),"",IF('前年度'!L21=0,"皆増 ",IF('当年度'!L21=0,"皆減 ",ROUND('増減額'!L21/'前年度'!L21*100,1))))</f>
        <v>-5.6</v>
      </c>
      <c r="M21" s="77">
        <f>IF(AND('当年度'!M21=0,'前年度'!M21=0),"",IF('前年度'!M21=0,"皆増 ",IF('当年度'!M21=0,"皆減 ",ROUND('増減額'!M21/'前年度'!M21*100,1))))</f>
        <v>-19.5</v>
      </c>
      <c r="N21" s="77">
        <f>IF(AND('当年度'!N21=0,'前年度'!N21=0),"",IF('前年度'!N21=0,"皆増 ",IF('当年度'!N21=0,"皆減 ",ROUND('増減額'!N21/'前年度'!N21*100,1))))</f>
        <v>-42.6</v>
      </c>
      <c r="O21" s="18"/>
      <c r="P21" s="7"/>
      <c r="Q21" s="7"/>
      <c r="R21" s="7"/>
      <c r="S21" s="7"/>
      <c r="T21" s="7"/>
      <c r="U21" s="7"/>
      <c r="V21" s="7"/>
    </row>
    <row r="22" spans="1:22" ht="24" customHeight="1">
      <c r="A22" s="18"/>
      <c r="B22" s="13" t="s">
        <v>27</v>
      </c>
      <c r="C22" s="76">
        <f>IF(AND('当年度'!C22=0,'前年度'!C22=0),"",IF('前年度'!C22=0,"皆増 ",IF('当年度'!C22=0,"皆減 ",ROUND('増減額'!C22/'前年度'!C22*100,1))))</f>
        <v>5.7</v>
      </c>
      <c r="D22" s="77">
        <f>IF(AND('当年度'!D22=0,'前年度'!D22=0),"",IF('前年度'!D22=0,"皆増 ",IF('当年度'!D22=0,"皆減 ",ROUND('増減額'!D22/'前年度'!D22*100,1))))</f>
        <v>0.9</v>
      </c>
      <c r="E22" s="77">
        <f>IF(AND('当年度'!E22=0,'前年度'!E22=0),"",IF('前年度'!E22=0,"皆増 ",IF('当年度'!E22=0,"皆減 ",ROUND('増減額'!E22/'前年度'!E22*100,1))))</f>
        <v>-19.7</v>
      </c>
      <c r="F22" s="77">
        <f>IF(AND('当年度'!F22=0,'前年度'!F22=0),"",IF('前年度'!F22=0,"皆増 ",IF('当年度'!F22=0,"皆減 ",ROUND('増減額'!F22/'前年度'!F22*100,1))))</f>
      </c>
      <c r="G22" s="77">
        <f>IF(AND('当年度'!G22=0,'前年度'!G22=0),"",IF('前年度'!G22=0,"皆増 ",IF('当年度'!G22=0,"皆減 ",ROUND('増減額'!G22/'前年度'!G22*100,1))))</f>
      </c>
      <c r="H22" s="77">
        <f>IF(AND('当年度'!H22=0,'前年度'!H22=0),"",IF('前年度'!H22=0,"皆増 ",IF('当年度'!H22=0,"皆減 ",ROUND('増減額'!H22/'前年度'!H22*100,1))))</f>
      </c>
      <c r="I22" s="77">
        <f>IF(AND('当年度'!I22=0,'前年度'!I22=0),"",IF('前年度'!I22=0,"皆増 ",IF('当年度'!I22=0,"皆減 ",ROUND('増減額'!I22/'前年度'!I22*100,1))))</f>
        <v>-3.5</v>
      </c>
      <c r="J22" s="77">
        <f>IF(AND('当年度'!J22=0,'前年度'!J22=0),"",IF('前年度'!J22=0,"皆増 ",IF('当年度'!J22=0,"皆減 ",ROUND('増減額'!J22/'前年度'!J22*100,1))))</f>
        <v>-23.4</v>
      </c>
      <c r="K22" s="77">
        <f>IF(AND('当年度'!K22=0,'前年度'!K22=0),"",IF('前年度'!K22=0,"皆増 ",IF('当年度'!K22=0,"皆減 ",ROUND('増減額'!K22/'前年度'!K22*100,1))))</f>
        <v>-10.1</v>
      </c>
      <c r="L22" s="77">
        <f>IF(AND('当年度'!L22=0,'前年度'!L22=0),"",IF('前年度'!L22=0,"皆増 ",IF('当年度'!L22=0,"皆減 ",ROUND('増減額'!L22/'前年度'!L22*100,1))))</f>
        <v>-1.7</v>
      </c>
      <c r="M22" s="77">
        <f>IF(AND('当年度'!M22=0,'前年度'!M22=0),"",IF('前年度'!M22=0,"皆増 ",IF('当年度'!M22=0,"皆減 ",ROUND('増減額'!M22/'前年度'!M22*100,1))))</f>
        <v>-12.3</v>
      </c>
      <c r="N22" s="77">
        <f>IF(AND('当年度'!N22=0,'前年度'!N22=0),"",IF('前年度'!N22=0,"皆増 ",IF('当年度'!N22=0,"皆減 ",ROUND('増減額'!N22/'前年度'!N22*100,1))))</f>
        <v>-13</v>
      </c>
      <c r="O22" s="18"/>
      <c r="P22" s="7"/>
      <c r="Q22" s="7"/>
      <c r="R22" s="7"/>
      <c r="S22" s="7"/>
      <c r="T22" s="7"/>
      <c r="U22" s="7"/>
      <c r="V22" s="7"/>
    </row>
    <row r="23" spans="1:22" ht="24" customHeight="1">
      <c r="A23" s="18"/>
      <c r="B23" s="13" t="s">
        <v>28</v>
      </c>
      <c r="C23" s="76">
        <f>IF(AND('当年度'!C23=0,'前年度'!C23=0),"",IF('前年度'!C23=0,"皆増 ",IF('当年度'!C23=0,"皆減 ",ROUND('増減額'!C23/'前年度'!C23*100,1))))</f>
      </c>
      <c r="D23" s="77">
        <f>IF(AND('当年度'!D23=0,'前年度'!D23=0),"",IF('前年度'!D23=0,"皆増 ",IF('当年度'!D23=0,"皆減 ",ROUND('増減額'!D23/'前年度'!D23*100,1))))</f>
      </c>
      <c r="E23" s="77">
        <f>IF(AND('当年度'!E23=0,'前年度'!E23=0),"",IF('前年度'!E23=0,"皆増 ",IF('当年度'!E23=0,"皆減 ",ROUND('増減額'!E23/'前年度'!E23*100,1))))</f>
      </c>
      <c r="F23" s="77">
        <f>IF(AND('当年度'!F23=0,'前年度'!F23=0),"",IF('前年度'!F23=0,"皆増 ",IF('当年度'!F23=0,"皆減 ",ROUND('増減額'!F23/'前年度'!F23*100,1))))</f>
      </c>
      <c r="G23" s="77">
        <f>IF(AND('当年度'!G23=0,'前年度'!G23=0),"",IF('前年度'!G23=0,"皆増 ",IF('当年度'!G23=0,"皆減 ",ROUND('増減額'!G23/'前年度'!G23*100,1))))</f>
      </c>
      <c r="H23" s="77">
        <f>IF(AND('当年度'!H23=0,'前年度'!H23=0),"",IF('前年度'!H23=0,"皆増 ",IF('当年度'!H23=0,"皆減 ",ROUND('増減額'!H23/'前年度'!H23*100,1))))</f>
      </c>
      <c r="I23" s="77">
        <f>IF(AND('当年度'!I23=0,'前年度'!I23=0),"",IF('前年度'!I23=0,"皆増 ",IF('当年度'!I23=0,"皆減 ",ROUND('増減額'!I23/'前年度'!I23*100,1))))</f>
        <v>-17.5</v>
      </c>
      <c r="J23" s="77">
        <f>IF(AND('当年度'!J23=0,'前年度'!J23=0),"",IF('前年度'!J23=0,"皆増 ",IF('当年度'!J23=0,"皆減 ",ROUND('増減額'!J23/'前年度'!J23*100,1))))</f>
        <v>-68.5</v>
      </c>
      <c r="K23" s="77">
        <f>IF(AND('当年度'!K23=0,'前年度'!K23=0),"",IF('前年度'!K23=0,"皆増 ",IF('当年度'!K23=0,"皆減 ",ROUND('増減額'!K23/'前年度'!K23*100,1))))</f>
        <v>112</v>
      </c>
      <c r="L23" s="77">
        <f>IF(AND('当年度'!L23=0,'前年度'!L23=0),"",IF('前年度'!L23=0,"皆増 ",IF('当年度'!L23=0,"皆減 ",ROUND('増減額'!L23/'前年度'!L23*100,1))))</f>
        <v>-17.5</v>
      </c>
      <c r="M23" s="77">
        <f>IF(AND('当年度'!M23=0,'前年度'!M23=0),"",IF('前年度'!M23=0,"皆増 ",IF('当年度'!M23=0,"皆減 ",ROUND('増減額'!M23/'前年度'!M23*100,1))))</f>
        <v>-68.5</v>
      </c>
      <c r="N23" s="77">
        <f>IF(AND('当年度'!N23=0,'前年度'!N23=0),"",IF('前年度'!N23=0,"皆増 ",IF('当年度'!N23=0,"皆減 ",ROUND('増減額'!N23/'前年度'!N23*100,1))))</f>
        <v>112</v>
      </c>
      <c r="O23" s="18"/>
      <c r="P23" s="7"/>
      <c r="Q23" s="7"/>
      <c r="R23" s="7"/>
      <c r="S23" s="7"/>
      <c r="T23" s="7"/>
      <c r="U23" s="7"/>
      <c r="V23" s="7"/>
    </row>
    <row r="24" spans="1:22" ht="24" customHeight="1">
      <c r="A24" s="18"/>
      <c r="B24" s="13" t="s">
        <v>29</v>
      </c>
      <c r="C24" s="76" t="str">
        <f>IF(AND('当年度'!C24=0,'前年度'!C24=0),"",IF('前年度'!C24=0,"皆増 ",IF('当年度'!C24=0,"皆減 ",ROUND('増減額'!C24/'前年度'!C24*100,1))))</f>
        <v>皆増 </v>
      </c>
      <c r="D24" s="77" t="str">
        <f>IF(AND('当年度'!D24=0,'前年度'!D24=0),"",IF('前年度'!D24=0,"皆増 ",IF('当年度'!D24=0,"皆減 ",ROUND('増減額'!D24/'前年度'!D24*100,1))))</f>
        <v>皆増 </v>
      </c>
      <c r="E24" s="77">
        <f>IF(AND('当年度'!E24=0,'前年度'!E24=0),"",IF('前年度'!E24=0,"皆増 ",IF('当年度'!E24=0,"皆減 ",ROUND('増減額'!E24/'前年度'!E24*100,1))))</f>
      </c>
      <c r="F24" s="77">
        <f>IF(AND('当年度'!F24=0,'前年度'!F24=0),"",IF('前年度'!F24=0,"皆増 ",IF('当年度'!F24=0,"皆減 ",ROUND('増減額'!F24/'前年度'!F24*100,1))))</f>
      </c>
      <c r="G24" s="77">
        <f>IF(AND('当年度'!G24=0,'前年度'!G24=0),"",IF('前年度'!G24=0,"皆増 ",IF('当年度'!G24=0,"皆減 ",ROUND('増減額'!G24/'前年度'!G24*100,1))))</f>
      </c>
      <c r="H24" s="77">
        <f>IF(AND('当年度'!H24=0,'前年度'!H24=0),"",IF('前年度'!H24=0,"皆増 ",IF('当年度'!H24=0,"皆減 ",ROUND('増減額'!H24/'前年度'!H24*100,1))))</f>
      </c>
      <c r="I24" s="77">
        <f>IF(AND('当年度'!I24=0,'前年度'!I24=0),"",IF('前年度'!I24=0,"皆増 ",IF('当年度'!I24=0,"皆減 ",ROUND('増減額'!I24/'前年度'!I24*100,1))))</f>
        <v>-21.8</v>
      </c>
      <c r="J24" s="77">
        <f>IF(AND('当年度'!J24=0,'前年度'!J24=0),"",IF('前年度'!J24=0,"皆増 ",IF('当年度'!J24=0,"皆減 ",ROUND('増減額'!J24/'前年度'!J24*100,1))))</f>
        <v>-13.9</v>
      </c>
      <c r="K24" s="77">
        <f>IF(AND('当年度'!K24=0,'前年度'!K24=0),"",IF('前年度'!K24=0,"皆増 ",IF('当年度'!K24=0,"皆減 ",ROUND('増減額'!K24/'前年度'!K24*100,1))))</f>
        <v>24.1</v>
      </c>
      <c r="L24" s="77">
        <f>IF(AND('当年度'!L24=0,'前年度'!L24=0),"",IF('前年度'!L24=0,"皆増 ",IF('当年度'!L24=0,"皆減 ",ROUND('増減額'!L24/'前年度'!L24*100,1))))</f>
        <v>-20.5</v>
      </c>
      <c r="M24" s="77">
        <f>IF(AND('当年度'!M24=0,'前年度'!M24=0),"",IF('前年度'!M24=0,"皆増 ",IF('当年度'!M24=0,"皆減 ",ROUND('増減額'!M24/'前年度'!M24*100,1))))</f>
        <v>-11.5</v>
      </c>
      <c r="N24" s="77">
        <f>IF(AND('当年度'!N24=0,'前年度'!N24=0),"",IF('前年度'!N24=0,"皆増 ",IF('当年度'!N24=0,"皆減 ",ROUND('増減額'!N24/'前年度'!N24*100,1))))</f>
        <v>24.1</v>
      </c>
      <c r="O24" s="18"/>
      <c r="P24" s="7"/>
      <c r="Q24" s="7"/>
      <c r="R24" s="7"/>
      <c r="S24" s="7"/>
      <c r="T24" s="7"/>
      <c r="U24" s="7"/>
      <c r="V24" s="7"/>
    </row>
    <row r="25" spans="1:22" ht="24" customHeight="1">
      <c r="A25" s="18"/>
      <c r="B25" s="13" t="s">
        <v>30</v>
      </c>
      <c r="C25" s="76" t="str">
        <f>IF(AND('当年度'!C25=0,'前年度'!C25=0),"",IF('前年度'!C25=0,"皆増 ",IF('当年度'!C25=0,"皆減 ",ROUND('増減額'!C25/'前年度'!C25*100,1))))</f>
        <v>皆減 </v>
      </c>
      <c r="D25" s="77" t="str">
        <f>IF(AND('当年度'!D25=0,'前年度'!D25=0),"",IF('前年度'!D25=0,"皆増 ",IF('当年度'!D25=0,"皆減 ",ROUND('増減額'!D25/'前年度'!D25*100,1))))</f>
        <v>皆減 </v>
      </c>
      <c r="E25" s="77">
        <f>IF(AND('当年度'!E25=0,'前年度'!E25=0),"",IF('前年度'!E25=0,"皆増 ",IF('当年度'!E25=0,"皆減 ",ROUND('増減額'!E25/'前年度'!E25*100,1))))</f>
      </c>
      <c r="F25" s="77" t="str">
        <f>IF(AND('当年度'!F25=0,'前年度'!F25=0),"",IF('前年度'!F25=0,"皆増 ",IF('当年度'!F25=0,"皆減 ",ROUND('増減額'!F25/'前年度'!F25*100,1))))</f>
        <v>皆減 </v>
      </c>
      <c r="G25" s="77">
        <f>IF(AND('当年度'!G25=0,'前年度'!G25=0),"",IF('前年度'!G25=0,"皆増 ",IF('当年度'!G25=0,"皆減 ",ROUND('増減額'!G25/'前年度'!G25*100,1))))</f>
      </c>
      <c r="H25" s="77">
        <f>IF(AND('当年度'!H25=0,'前年度'!H25=0),"",IF('前年度'!H25=0,"皆増 ",IF('当年度'!H25=0,"皆減 ",ROUND('増減額'!H25/'前年度'!H25*100,1))))</f>
      </c>
      <c r="I25" s="77">
        <f>IF(AND('当年度'!I25=0,'前年度'!I25=0),"",IF('前年度'!I25=0,"皆増 ",IF('当年度'!I25=0,"皆減 ",ROUND('増減額'!I25/'前年度'!I25*100,1))))</f>
        <v>-13.3</v>
      </c>
      <c r="J25" s="77">
        <f>IF(AND('当年度'!J25=0,'前年度'!J25=0),"",IF('前年度'!J25=0,"皆増 ",IF('当年度'!J25=0,"皆減 ",ROUND('増減額'!J25/'前年度'!J25*100,1))))</f>
        <v>-35.2</v>
      </c>
      <c r="K25" s="77">
        <f>IF(AND('当年度'!K25=0,'前年度'!K25=0),"",IF('前年度'!K25=0,"皆増 ",IF('当年度'!K25=0,"皆減 ",ROUND('増減額'!K25/'前年度'!K25*100,1))))</f>
        <v>116.3</v>
      </c>
      <c r="L25" s="77">
        <f>IF(AND('当年度'!L25=0,'前年度'!L25=0),"",IF('前年度'!L25=0,"皆増 ",IF('当年度'!L25=0,"皆減 ",ROUND('増減額'!L25/'前年度'!L25*100,1))))</f>
        <v>-62.1</v>
      </c>
      <c r="M25" s="77">
        <f>IF(AND('当年度'!M25=0,'前年度'!M25=0),"",IF('前年度'!M25=0,"皆増 ",IF('当年度'!M25=0,"皆減 ",ROUND('増減額'!M25/'前年度'!M25*100,1))))</f>
        <v>-38.9</v>
      </c>
      <c r="N25" s="77">
        <f>IF(AND('当年度'!N25=0,'前年度'!N25=0),"",IF('前年度'!N25=0,"皆増 ",IF('当年度'!N25=0,"皆減 ",ROUND('増減額'!N25/'前年度'!N25*100,1))))</f>
        <v>116.3</v>
      </c>
      <c r="O25" s="18"/>
      <c r="P25" s="7"/>
      <c r="Q25" s="7"/>
      <c r="R25" s="7"/>
      <c r="S25" s="7"/>
      <c r="T25" s="7"/>
      <c r="U25" s="7"/>
      <c r="V25" s="7"/>
    </row>
    <row r="26" spans="1:22" ht="24" customHeight="1">
      <c r="A26" s="18"/>
      <c r="B26" s="13" t="s">
        <v>31</v>
      </c>
      <c r="C26" s="76">
        <f>IF(AND('当年度'!C26=0,'前年度'!C26=0),"",IF('前年度'!C26=0,"皆増 ",IF('当年度'!C26=0,"皆減 ",ROUND('増減額'!C26/'前年度'!C26*100,1))))</f>
      </c>
      <c r="D26" s="77">
        <f>IF(AND('当年度'!D26=0,'前年度'!D26=0),"",IF('前年度'!D26=0,"皆増 ",IF('当年度'!D26=0,"皆減 ",ROUND('増減額'!D26/'前年度'!D26*100,1))))</f>
      </c>
      <c r="E26" s="77">
        <f>IF(AND('当年度'!E26=0,'前年度'!E26=0),"",IF('前年度'!E26=0,"皆増 ",IF('当年度'!E26=0,"皆減 ",ROUND('増減額'!E26/'前年度'!E26*100,1))))</f>
      </c>
      <c r="F26" s="77">
        <f>IF(AND('当年度'!F26=0,'前年度'!F26=0),"",IF('前年度'!F26=0,"皆増 ",IF('当年度'!F26=0,"皆減 ",ROUND('増減額'!F26/'前年度'!F26*100,1))))</f>
      </c>
      <c r="G26" s="77">
        <f>IF(AND('当年度'!G26=0,'前年度'!G26=0),"",IF('前年度'!G26=0,"皆増 ",IF('当年度'!G26=0,"皆減 ",ROUND('増減額'!G26/'前年度'!G26*100,1))))</f>
      </c>
      <c r="H26" s="77">
        <f>IF(AND('当年度'!H26=0,'前年度'!H26=0),"",IF('前年度'!H26=0,"皆増 ",IF('当年度'!H26=0,"皆減 ",ROUND('増減額'!H26/'前年度'!H26*100,1))))</f>
      </c>
      <c r="I26" s="77">
        <f>IF(AND('当年度'!I26=0,'前年度'!I26=0),"",IF('前年度'!I26=0,"皆増 ",IF('当年度'!I26=0,"皆減 ",ROUND('増減額'!I26/'前年度'!I26*100,1))))</f>
        <v>2.3</v>
      </c>
      <c r="J26" s="77">
        <f>IF(AND('当年度'!J26=0,'前年度'!J26=0),"",IF('前年度'!J26=0,"皆増 ",IF('当年度'!J26=0,"皆減 ",ROUND('増減額'!J26/'前年度'!J26*100,1))))</f>
        <v>-17.9</v>
      </c>
      <c r="K26" s="77">
        <f>IF(AND('当年度'!K26=0,'前年度'!K26=0),"",IF('前年度'!K26=0,"皆増 ",IF('当年度'!K26=0,"皆減 ",ROUND('増減額'!K26/'前年度'!K26*100,1))))</f>
        <v>22.6</v>
      </c>
      <c r="L26" s="77">
        <f>IF(AND('当年度'!L26=0,'前年度'!L26=0),"",IF('前年度'!L26=0,"皆増 ",IF('当年度'!L26=0,"皆減 ",ROUND('増減額'!L26/'前年度'!L26*100,1))))</f>
        <v>2.3</v>
      </c>
      <c r="M26" s="77">
        <f>IF(AND('当年度'!M26=0,'前年度'!M26=0),"",IF('前年度'!M26=0,"皆増 ",IF('当年度'!M26=0,"皆減 ",ROUND('増減額'!M26/'前年度'!M26*100,1))))</f>
        <v>-17.9</v>
      </c>
      <c r="N26" s="77">
        <f>IF(AND('当年度'!N26=0,'前年度'!N26=0),"",IF('前年度'!N26=0,"皆増 ",IF('当年度'!N26=0,"皆減 ",ROUND('増減額'!N26/'前年度'!N26*100,1))))</f>
        <v>22.6</v>
      </c>
      <c r="O26" s="18"/>
      <c r="P26" s="7"/>
      <c r="Q26" s="7"/>
      <c r="R26" s="7"/>
      <c r="S26" s="7"/>
      <c r="T26" s="7"/>
      <c r="U26" s="7"/>
      <c r="V26" s="7"/>
    </row>
    <row r="27" spans="1:22" ht="24" customHeight="1">
      <c r="A27" s="18"/>
      <c r="B27" s="13" t="s">
        <v>32</v>
      </c>
      <c r="C27" s="76">
        <f>IF(AND('当年度'!C27=0,'前年度'!C27=0),"",IF('前年度'!C27=0,"皆増 ",IF('当年度'!C27=0,"皆減 ",ROUND('増減額'!C27/'前年度'!C27*100,1))))</f>
        <v>47.2</v>
      </c>
      <c r="D27" s="77">
        <f>IF(AND('当年度'!D27=0,'前年度'!D27=0),"",IF('前年度'!D27=0,"皆増 ",IF('当年度'!D27=0,"皆減 ",ROUND('増減額'!D27/'前年度'!D27*100,1))))</f>
        <v>47.2</v>
      </c>
      <c r="E27" s="77">
        <f>IF(AND('当年度'!E27=0,'前年度'!E27=0),"",IF('前年度'!E27=0,"皆増 ",IF('当年度'!E27=0,"皆減 ",ROUND('増減額'!E27/'前年度'!E27*100,1))))</f>
      </c>
      <c r="F27" s="77">
        <f>IF(AND('当年度'!F27=0,'前年度'!F27=0),"",IF('前年度'!F27=0,"皆増 ",IF('当年度'!F27=0,"皆減 ",ROUND('増減額'!F27/'前年度'!F27*100,1))))</f>
      </c>
      <c r="G27" s="77">
        <f>IF(AND('当年度'!G27=0,'前年度'!G27=0),"",IF('前年度'!G27=0,"皆増 ",IF('当年度'!G27=0,"皆減 ",ROUND('増減額'!G27/'前年度'!G27*100,1))))</f>
      </c>
      <c r="H27" s="77">
        <f>IF(AND('当年度'!H27=0,'前年度'!H27=0),"",IF('前年度'!H27=0,"皆増 ",IF('当年度'!H27=0,"皆減 ",ROUND('増減額'!H27/'前年度'!H27*100,1))))</f>
      </c>
      <c r="I27" s="77">
        <f>IF(AND('当年度'!I27=0,'前年度'!I27=0),"",IF('前年度'!I27=0,"皆増 ",IF('当年度'!I27=0,"皆減 ",ROUND('増減額'!I27/'前年度'!I27*100,1))))</f>
        <v>0.7</v>
      </c>
      <c r="J27" s="77">
        <f>IF(AND('当年度'!J27=0,'前年度'!J27=0),"",IF('前年度'!J27=0,"皆増 ",IF('当年度'!J27=0,"皆減 ",ROUND('増減額'!J27/'前年度'!J27*100,1))))</f>
        <v>-0.1</v>
      </c>
      <c r="K27" s="77">
        <f>IF(AND('当年度'!K27=0,'前年度'!K27=0),"",IF('前年度'!K27=0,"皆増 ",IF('当年度'!K27=0,"皆減 ",ROUND('増減額'!K27/'前年度'!K27*100,1))))</f>
        <v>28.6</v>
      </c>
      <c r="L27" s="77">
        <f>IF(AND('当年度'!L27=0,'前年度'!L27=0),"",IF('前年度'!L27=0,"皆増 ",IF('当年度'!L27=0,"皆減 ",ROUND('増減額'!L27/'前年度'!L27*100,1))))</f>
        <v>30.9</v>
      </c>
      <c r="M27" s="77">
        <f>IF(AND('当年度'!M27=0,'前年度'!M27=0),"",IF('前年度'!M27=0,"皆増 ",IF('当年度'!M27=0,"皆減 ",ROUND('増減額'!M27/'前年度'!M27*100,1))))</f>
        <v>31.5</v>
      </c>
      <c r="N27" s="77">
        <f>IF(AND('当年度'!N27=0,'前年度'!N27=0),"",IF('前年度'!N27=0,"皆増 ",IF('当年度'!N27=0,"皆減 ",ROUND('増減額'!N27/'前年度'!N27*100,1))))</f>
        <v>28.6</v>
      </c>
      <c r="O27" s="18"/>
      <c r="P27" s="7"/>
      <c r="Q27" s="7"/>
      <c r="R27" s="7"/>
      <c r="S27" s="7"/>
      <c r="T27" s="7"/>
      <c r="U27" s="7"/>
      <c r="V27" s="7"/>
    </row>
    <row r="28" spans="1:22" ht="24" customHeight="1">
      <c r="A28" s="18"/>
      <c r="B28" s="13" t="s">
        <v>33</v>
      </c>
      <c r="C28" s="76">
        <f>IF(AND('当年度'!C28=0,'前年度'!C28=0),"",IF('前年度'!C28=0,"皆増 ",IF('当年度'!C28=0,"皆減 ",ROUND('増減額'!C28/'前年度'!C28*100,1))))</f>
        <v>0</v>
      </c>
      <c r="D28" s="77">
        <f>IF(AND('当年度'!D28=0,'前年度'!D28=0),"",IF('前年度'!D28=0,"皆増 ",IF('当年度'!D28=0,"皆減 ",ROUND('増減額'!D28/'前年度'!D28*100,1))))</f>
        <v>-18.4</v>
      </c>
      <c r="E28" s="77">
        <f>IF(AND('当年度'!E28=0,'前年度'!E28=0),"",IF('前年度'!E28=0,"皆増 ",IF('当年度'!E28=0,"皆減 ",ROUND('増減額'!E28/'前年度'!E28*100,1))))</f>
        <v>0</v>
      </c>
      <c r="F28" s="77">
        <f>IF(AND('当年度'!F28=0,'前年度'!F28=0),"",IF('前年度'!F28=0,"皆増 ",IF('当年度'!F28=0,"皆減 ",ROUND('増減額'!F28/'前年度'!F28*100,1))))</f>
      </c>
      <c r="G28" s="77">
        <f>IF(AND('当年度'!G28=0,'前年度'!G28=0),"",IF('前年度'!G28=0,"皆増 ",IF('当年度'!G28=0,"皆減 ",ROUND('増減額'!G28/'前年度'!G28*100,1))))</f>
      </c>
      <c r="H28" s="77">
        <f>IF(AND('当年度'!H28=0,'前年度'!H28=0),"",IF('前年度'!H28=0,"皆増 ",IF('当年度'!H28=0,"皆減 ",ROUND('増減額'!H28/'前年度'!H28*100,1))))</f>
      </c>
      <c r="I28" s="77">
        <f>IF(AND('当年度'!I28=0,'前年度'!I28=0),"",IF('前年度'!I28=0,"皆増 ",IF('当年度'!I28=0,"皆減 ",ROUND('増減額'!I28/'前年度'!I28*100,1))))</f>
      </c>
      <c r="J28" s="77">
        <f>IF(AND('当年度'!J28=0,'前年度'!J28=0),"",IF('前年度'!J28=0,"皆増 ",IF('当年度'!J28=0,"皆減 ",ROUND('増減額'!J28/'前年度'!J28*100,1))))</f>
      </c>
      <c r="K28" s="77">
        <f>IF(AND('当年度'!K28=0,'前年度'!K28=0),"",IF('前年度'!K28=0,"皆増 ",IF('当年度'!K28=0,"皆減 ",ROUND('増減額'!K28/'前年度'!K28*100,1))))</f>
      </c>
      <c r="L28" s="77">
        <f>IF(AND('当年度'!L28=0,'前年度'!L28=0),"",IF('前年度'!L28=0,"皆増 ",IF('当年度'!L28=0,"皆減 ",ROUND('増減額'!L28/'前年度'!L28*100,1))))</f>
        <v>0</v>
      </c>
      <c r="M28" s="77">
        <f>IF(AND('当年度'!M28=0,'前年度'!M28=0),"",IF('前年度'!M28=0,"皆増 ",IF('当年度'!M28=0,"皆減 ",ROUND('増減額'!M28/'前年度'!M28*100,1))))</f>
        <v>-18.4</v>
      </c>
      <c r="N28" s="77">
        <f>IF(AND('当年度'!N28=0,'前年度'!N28=0),"",IF('前年度'!N28=0,"皆増 ",IF('当年度'!N28=0,"皆減 ",ROUND('増減額'!N28/'前年度'!N28*100,1))))</f>
        <v>0</v>
      </c>
      <c r="O28" s="18"/>
      <c r="P28" s="7"/>
      <c r="Q28" s="7"/>
      <c r="R28" s="7"/>
      <c r="S28" s="7"/>
      <c r="T28" s="7"/>
      <c r="U28" s="7"/>
      <c r="V28" s="7"/>
    </row>
    <row r="29" spans="1:22" ht="24" customHeight="1">
      <c r="A29" s="18"/>
      <c r="B29" s="13" t="s">
        <v>34</v>
      </c>
      <c r="C29" s="76">
        <f>IF(AND('当年度'!C29=0,'前年度'!C29=0),"",IF('前年度'!C29=0,"皆増 ",IF('当年度'!C29=0,"皆減 ",ROUND('増減額'!C29/'前年度'!C29*100,1))))</f>
      </c>
      <c r="D29" s="77">
        <f>IF(AND('当年度'!D29=0,'前年度'!D29=0),"",IF('前年度'!D29=0,"皆増 ",IF('当年度'!D29=0,"皆減 ",ROUND('増減額'!D29/'前年度'!D29*100,1))))</f>
      </c>
      <c r="E29" s="77">
        <f>IF(AND('当年度'!E29=0,'前年度'!E29=0),"",IF('前年度'!E29=0,"皆増 ",IF('当年度'!E29=0,"皆減 ",ROUND('増減額'!E29/'前年度'!E29*100,1))))</f>
      </c>
      <c r="F29" s="77">
        <f>IF(AND('当年度'!F29=0,'前年度'!F29=0),"",IF('前年度'!F29=0,"皆増 ",IF('当年度'!F29=0,"皆減 ",ROUND('増減額'!F29/'前年度'!F29*100,1))))</f>
      </c>
      <c r="G29" s="77">
        <f>IF(AND('当年度'!G29=0,'前年度'!G29=0),"",IF('前年度'!G29=0,"皆増 ",IF('当年度'!G29=0,"皆減 ",ROUND('増減額'!G29/'前年度'!G29*100,1))))</f>
      </c>
      <c r="H29" s="77">
        <f>IF(AND('当年度'!H29=0,'前年度'!H29=0),"",IF('前年度'!H29=0,"皆増 ",IF('当年度'!H29=0,"皆減 ",ROUND('増減額'!H29/'前年度'!H29*100,1))))</f>
      </c>
      <c r="I29" s="77">
        <f>IF(AND('当年度'!I29=0,'前年度'!I29=0),"",IF('前年度'!I29=0,"皆増 ",IF('当年度'!I29=0,"皆減 ",ROUND('増減額'!I29/'前年度'!I29*100,1))))</f>
        <v>4.1</v>
      </c>
      <c r="J29" s="77">
        <f>IF(AND('当年度'!J29=0,'前年度'!J29=0),"",IF('前年度'!J29=0,"皆増 ",IF('当年度'!J29=0,"皆減 ",ROUND('増減額'!J29/'前年度'!J29*100,1))))</f>
        <v>-23.9</v>
      </c>
      <c r="K29" s="77">
        <f>IF(AND('当年度'!K29=0,'前年度'!K29=0),"",IF('前年度'!K29=0,"皆増 ",IF('当年度'!K29=0,"皆減 ",ROUND('増減額'!K29/'前年度'!K29*100,1))))</f>
        <v>376.2</v>
      </c>
      <c r="L29" s="77">
        <f>IF(AND('当年度'!L29=0,'前年度'!L29=0),"",IF('前年度'!L29=0,"皆増 ",IF('当年度'!L29=0,"皆減 ",ROUND('増減額'!L29/'前年度'!L29*100,1))))</f>
        <v>4.1</v>
      </c>
      <c r="M29" s="77">
        <f>IF(AND('当年度'!M29=0,'前年度'!M29=0),"",IF('前年度'!M29=0,"皆増 ",IF('当年度'!M29=0,"皆減 ",ROUND('増減額'!M29/'前年度'!M29*100,1))))</f>
        <v>-23.9</v>
      </c>
      <c r="N29" s="77">
        <f>IF(AND('当年度'!N29=0,'前年度'!N29=0),"",IF('前年度'!N29=0,"皆増 ",IF('当年度'!N29=0,"皆減 ",ROUND('増減額'!N29/'前年度'!N29*100,1))))</f>
        <v>376.2</v>
      </c>
      <c r="O29" s="18"/>
      <c r="P29" s="7"/>
      <c r="Q29" s="7"/>
      <c r="R29" s="7"/>
      <c r="S29" s="7"/>
      <c r="T29" s="7"/>
      <c r="U29" s="7"/>
      <c r="V29" s="7"/>
    </row>
    <row r="30" spans="1:22" ht="24" customHeight="1">
      <c r="A30" s="18"/>
      <c r="B30" s="13" t="s">
        <v>51</v>
      </c>
      <c r="C30" s="76">
        <f>IF(AND('当年度'!C30=0,'前年度'!C30=0),"",IF('前年度'!C30=0,"皆増 ",IF('当年度'!C30=0,"皆減 ",ROUND('増減額'!C30/'前年度'!C30*100,1))))</f>
      </c>
      <c r="D30" s="77">
        <f>IF(AND('当年度'!D30=0,'前年度'!D30=0),"",IF('前年度'!D30=0,"皆増 ",IF('当年度'!D30=0,"皆減 ",ROUND('増減額'!D30/'前年度'!D30*100,1))))</f>
      </c>
      <c r="E30" s="77">
        <f>IF(AND('当年度'!E30=0,'前年度'!E30=0),"",IF('前年度'!E30=0,"皆増 ",IF('当年度'!E30=0,"皆減 ",ROUND('増減額'!E30/'前年度'!E30*100,1))))</f>
      </c>
      <c r="F30" s="77">
        <f>IF(AND('当年度'!F30=0,'前年度'!F30=0),"",IF('前年度'!F30=0,"皆増 ",IF('当年度'!F30=0,"皆減 ",ROUND('増減額'!F30/'前年度'!F30*100,1))))</f>
      </c>
      <c r="G30" s="77">
        <f>IF(AND('当年度'!G30=0,'前年度'!G30=0),"",IF('前年度'!G30=0,"皆増 ",IF('当年度'!G30=0,"皆減 ",ROUND('増減額'!G30/'前年度'!G30*100,1))))</f>
      </c>
      <c r="H30" s="77">
        <f>IF(AND('当年度'!H30=0,'前年度'!H30=0),"",IF('前年度'!H30=0,"皆増 ",IF('当年度'!H30=0,"皆減 ",ROUND('増減額'!H30/'前年度'!H30*100,1))))</f>
      </c>
      <c r="I30" s="77">
        <f>IF(AND('当年度'!I30=0,'前年度'!I30=0),"",IF('前年度'!I30=0,"皆増 ",IF('当年度'!I30=0,"皆減 ",ROUND('増減額'!I30/'前年度'!I30*100,1))))</f>
        <v>0</v>
      </c>
      <c r="J30" s="77">
        <f>IF(AND('当年度'!J30=0,'前年度'!J30=0),"",IF('前年度'!J30=0,"皆増 ",IF('当年度'!J30=0,"皆減 ",ROUND('増減額'!J30/'前年度'!J30*100,1))))</f>
        <v>-0.4</v>
      </c>
      <c r="K30" s="77">
        <f>IF(AND('当年度'!K30=0,'前年度'!K30=0),"",IF('前年度'!K30=0,"皆増 ",IF('当年度'!K30=0,"皆減 ",ROUND('増減額'!K30/'前年度'!K30*100,1))))</f>
      </c>
      <c r="L30" s="77">
        <f>IF(AND('当年度'!L30=0,'前年度'!L30=0),"",IF('前年度'!L30=0,"皆増 ",IF('当年度'!L30=0,"皆減 ",ROUND('増減額'!L30/'前年度'!L30*100,1))))</f>
        <v>0</v>
      </c>
      <c r="M30" s="77">
        <f>IF(AND('当年度'!M30=0,'前年度'!M30=0),"",IF('前年度'!M30=0,"皆増 ",IF('当年度'!M30=0,"皆減 ",ROUND('増減額'!M30/'前年度'!M30*100,1))))</f>
        <v>-0.4</v>
      </c>
      <c r="N30" s="77">
        <f>IF(AND('当年度'!N30=0,'前年度'!N30=0),"",IF('前年度'!N30=0,"皆増 ",IF('当年度'!N30=0,"皆減 ",ROUND('増減額'!N30/'前年度'!N30*100,1))))</f>
      </c>
      <c r="O30" s="18"/>
      <c r="P30" s="7"/>
      <c r="Q30" s="7"/>
      <c r="R30" s="7"/>
      <c r="S30" s="7"/>
      <c r="T30" s="7"/>
      <c r="U30" s="7"/>
      <c r="V30" s="7"/>
    </row>
    <row r="31" spans="1:22" ht="24" customHeight="1">
      <c r="A31" s="18"/>
      <c r="B31" s="13" t="s">
        <v>52</v>
      </c>
      <c r="C31" s="76">
        <f>IF(AND('当年度'!C31=0,'前年度'!C31=0),"",IF('前年度'!C31=0,"皆増 ",IF('当年度'!C31=0,"皆減 ",ROUND('増減額'!C31/'前年度'!C31*100,1))))</f>
        <v>-0.7</v>
      </c>
      <c r="D31" s="77">
        <f>IF(AND('当年度'!D31=0,'前年度'!D31=0),"",IF('前年度'!D31=0,"皆増 ",IF('当年度'!D31=0,"皆減 ",ROUND('増減額'!D31/'前年度'!D31*100,1))))</f>
        <v>18.5</v>
      </c>
      <c r="E31" s="77">
        <f>IF(AND('当年度'!E31=0,'前年度'!E31=0),"",IF('前年度'!E31=0,"皆増 ",IF('当年度'!E31=0,"皆減 ",ROUND('増減額'!E31/'前年度'!E31*100,1))))</f>
        <v>70.1</v>
      </c>
      <c r="F31" s="77">
        <f>IF(AND('当年度'!F31=0,'前年度'!F31=0),"",IF('前年度'!F31=0,"皆増 ",IF('当年度'!F31=0,"皆減 ",ROUND('増減額'!F31/'前年度'!F31*100,1))))</f>
      </c>
      <c r="G31" s="77">
        <f>IF(AND('当年度'!G31=0,'前年度'!G31=0),"",IF('前年度'!G31=0,"皆増 ",IF('当年度'!G31=0,"皆減 ",ROUND('増減額'!G31/'前年度'!G31*100,1))))</f>
      </c>
      <c r="H31" s="77">
        <f>IF(AND('当年度'!H31=0,'前年度'!H31=0),"",IF('前年度'!H31=0,"皆増 ",IF('当年度'!H31=0,"皆減 ",ROUND('増減額'!H31/'前年度'!H31*100,1))))</f>
      </c>
      <c r="I31" s="77">
        <f>IF(AND('当年度'!I31=0,'前年度'!I31=0),"",IF('前年度'!I31=0,"皆増 ",IF('当年度'!I31=0,"皆減 ",ROUND('増減額'!I31/'前年度'!I31*100,1))))</f>
        <v>-2.3</v>
      </c>
      <c r="J31" s="77">
        <f>IF(AND('当年度'!J31=0,'前年度'!J31=0),"",IF('前年度'!J31=0,"皆増 ",IF('当年度'!J31=0,"皆減 ",ROUND('増減額'!J31/'前年度'!J31*100,1))))</f>
        <v>-18.7</v>
      </c>
      <c r="K31" s="77">
        <f>IF(AND('当年度'!K31=0,'前年度'!K31=0),"",IF('前年度'!K31=0,"皆増 ",IF('当年度'!K31=0,"皆減 ",ROUND('増減額'!K31/'前年度'!K31*100,1))))</f>
        <v>-11.4</v>
      </c>
      <c r="L31" s="77">
        <f>IF(AND('当年度'!L31=0,'前年度'!L31=0),"",IF('前年度'!L31=0,"皆増 ",IF('当年度'!L31=0,"皆減 ",ROUND('増減額'!L31/'前年度'!L31*100,1))))</f>
        <v>-1.1</v>
      </c>
      <c r="M31" s="77">
        <f>IF(AND('当年度'!M31=0,'前年度'!M31=0),"",IF('前年度'!M31=0,"皆増 ",IF('当年度'!M31=0,"皆減 ",ROUND('増減額'!M31/'前年度'!M31*100,1))))</f>
        <v>8.4</v>
      </c>
      <c r="N31" s="77">
        <f>IF(AND('当年度'!N31=0,'前年度'!N31=0),"",IF('前年度'!N31=0,"皆増 ",IF('当年度'!N31=0,"皆減 ",ROUND('増減額'!N31/'前年度'!N31*100,1))))</f>
        <v>51.5</v>
      </c>
      <c r="O31" s="18"/>
      <c r="P31" s="7"/>
      <c r="Q31" s="7"/>
      <c r="R31" s="7"/>
      <c r="S31" s="7"/>
      <c r="T31" s="7"/>
      <c r="U31" s="7"/>
      <c r="V31" s="7"/>
    </row>
    <row r="32" spans="1:22" ht="24" customHeight="1">
      <c r="A32" s="18"/>
      <c r="B32" s="13" t="s">
        <v>53</v>
      </c>
      <c r="C32" s="76">
        <f>IF(AND('当年度'!C32=0,'前年度'!C32=0),"",IF('前年度'!C32=0,"皆増 ",IF('当年度'!C32=0,"皆減 ",ROUND('増減額'!C32/'前年度'!C32*100,1))))</f>
      </c>
      <c r="D32" s="77">
        <f>IF(AND('当年度'!D32=0,'前年度'!D32=0),"",IF('前年度'!D32=0,"皆増 ",IF('当年度'!D32=0,"皆減 ",ROUND('増減額'!D32/'前年度'!D32*100,1))))</f>
      </c>
      <c r="E32" s="77">
        <f>IF(AND('当年度'!E32=0,'前年度'!E32=0),"",IF('前年度'!E32=0,"皆増 ",IF('当年度'!E32=0,"皆減 ",ROUND('増減額'!E32/'前年度'!E32*100,1))))</f>
      </c>
      <c r="F32" s="77">
        <f>IF(AND('当年度'!F32=0,'前年度'!F32=0),"",IF('前年度'!F32=0,"皆増 ",IF('当年度'!F32=0,"皆減 ",ROUND('増減額'!F32/'前年度'!F32*100,1))))</f>
      </c>
      <c r="G32" s="77">
        <f>IF(AND('当年度'!G32=0,'前年度'!G32=0),"",IF('前年度'!G32=0,"皆増 ",IF('当年度'!G32=0,"皆減 ",ROUND('増減額'!G32/'前年度'!G32*100,1))))</f>
      </c>
      <c r="H32" s="77">
        <f>IF(AND('当年度'!H32=0,'前年度'!H32=0),"",IF('前年度'!H32=0,"皆増 ",IF('当年度'!H32=0,"皆減 ",ROUND('増減額'!H32/'前年度'!H32*100,1))))</f>
      </c>
      <c r="I32" s="77">
        <f>IF(AND('当年度'!I32=0,'前年度'!I32=0),"",IF('前年度'!I32=0,"皆増 ",IF('当年度'!I32=0,"皆減 ",ROUND('増減額'!I32/'前年度'!I32*100,1))))</f>
        <v>4.4</v>
      </c>
      <c r="J32" s="77">
        <f>IF(AND('当年度'!J32=0,'前年度'!J32=0),"",IF('前年度'!J32=0,"皆増 ",IF('当年度'!J32=0,"皆減 ",ROUND('増減額'!J32/'前年度'!J32*100,1))))</f>
        <v>-18.5</v>
      </c>
      <c r="K32" s="77">
        <f>IF(AND('当年度'!K32=0,'前年度'!K32=0),"",IF('前年度'!K32=0,"皆増 ",IF('当年度'!K32=0,"皆減 ",ROUND('増減額'!K32/'前年度'!K32*100,1))))</f>
        <v>-16.4</v>
      </c>
      <c r="L32" s="77">
        <f>IF(AND('当年度'!L32=0,'前年度'!L32=0),"",IF('前年度'!L32=0,"皆増 ",IF('当年度'!L32=0,"皆減 ",ROUND('増減額'!L32/'前年度'!L32*100,1))))</f>
        <v>4.4</v>
      </c>
      <c r="M32" s="77">
        <f>IF(AND('当年度'!M32=0,'前年度'!M32=0),"",IF('前年度'!M32=0,"皆増 ",IF('当年度'!M32=0,"皆減 ",ROUND('増減額'!M32/'前年度'!M32*100,1))))</f>
        <v>-18.5</v>
      </c>
      <c r="N32" s="77">
        <f>IF(AND('当年度'!N32=0,'前年度'!N32=0),"",IF('前年度'!N32=0,"皆増 ",IF('当年度'!N32=0,"皆減 ",ROUND('増減額'!N32/'前年度'!N32*100,1))))</f>
        <v>-16.4</v>
      </c>
      <c r="O32" s="18"/>
      <c r="P32" s="7"/>
      <c r="Q32" s="7"/>
      <c r="R32" s="7"/>
      <c r="S32" s="7"/>
      <c r="T32" s="7"/>
      <c r="U32" s="7"/>
      <c r="V32" s="7"/>
    </row>
    <row r="33" spans="1:22" ht="24" customHeight="1">
      <c r="A33" s="18"/>
      <c r="B33" s="13" t="s">
        <v>35</v>
      </c>
      <c r="C33" s="76">
        <f>IF(AND('当年度'!C33=0,'前年度'!C33=0),"",IF('前年度'!C33=0,"皆増 ",IF('当年度'!C33=0,"皆減 ",ROUND('増減額'!C33/'前年度'!C33*100,1))))</f>
      </c>
      <c r="D33" s="77">
        <f>IF(AND('当年度'!D33=0,'前年度'!D33=0),"",IF('前年度'!D33=0,"皆増 ",IF('当年度'!D33=0,"皆減 ",ROUND('増減額'!D33/'前年度'!D33*100,1))))</f>
      </c>
      <c r="E33" s="77">
        <f>IF(AND('当年度'!E33=0,'前年度'!E33=0),"",IF('前年度'!E33=0,"皆増 ",IF('当年度'!E33=0,"皆減 ",ROUND('増減額'!E33/'前年度'!E33*100,1))))</f>
      </c>
      <c r="F33" s="77">
        <f>IF(AND('当年度'!F33=0,'前年度'!F33=0),"",IF('前年度'!F33=0,"皆増 ",IF('当年度'!F33=0,"皆減 ",ROUND('増減額'!F33/'前年度'!F33*100,1))))</f>
      </c>
      <c r="G33" s="77">
        <f>IF(AND('当年度'!G33=0,'前年度'!G33=0),"",IF('前年度'!G33=0,"皆増 ",IF('当年度'!G33=0,"皆減 ",ROUND('増減額'!G33/'前年度'!G33*100,1))))</f>
      </c>
      <c r="H33" s="77">
        <f>IF(AND('当年度'!H33=0,'前年度'!H33=0),"",IF('前年度'!H33=0,"皆増 ",IF('当年度'!H33=0,"皆減 ",ROUND('増減額'!H33/'前年度'!H33*100,1))))</f>
      </c>
      <c r="I33" s="77">
        <f>IF(AND('当年度'!I33=0,'前年度'!I33=0),"",IF('前年度'!I33=0,"皆増 ",IF('当年度'!I33=0,"皆減 ",ROUND('増減額'!I33/'前年度'!I33*100,1))))</f>
        <v>403.6</v>
      </c>
      <c r="J33" s="77">
        <f>IF(AND('当年度'!J33=0,'前年度'!J33=0),"",IF('前年度'!J33=0,"皆増 ",IF('当年度'!J33=0,"皆減 ",ROUND('増減額'!J33/'前年度'!J33*100,1))))</f>
        <v>267.6</v>
      </c>
      <c r="K33" s="77" t="str">
        <f>IF(AND('当年度'!K33=0,'前年度'!K33=0),"",IF('前年度'!K33=0,"皆増 ",IF('当年度'!K33=0,"皆減 ",ROUND('増減額'!K33/'前年度'!K33*100,1))))</f>
        <v>皆増 </v>
      </c>
      <c r="L33" s="77">
        <f>IF(AND('当年度'!L33=0,'前年度'!L33=0),"",IF('前年度'!L33=0,"皆増 ",IF('当年度'!L33=0,"皆減 ",ROUND('増減額'!L33/'前年度'!L33*100,1))))</f>
        <v>403.6</v>
      </c>
      <c r="M33" s="77">
        <f>IF(AND('当年度'!M33=0,'前年度'!M33=0),"",IF('前年度'!M33=0,"皆増 ",IF('当年度'!M33=0,"皆減 ",ROUND('増減額'!M33/'前年度'!M33*100,1))))</f>
        <v>267.6</v>
      </c>
      <c r="N33" s="77" t="str">
        <f>IF(AND('当年度'!N33=0,'前年度'!N33=0),"",IF('前年度'!N33=0,"皆増 ",IF('当年度'!N33=0,"皆減 ",ROUND('増減額'!N33/'前年度'!N33*100,1))))</f>
        <v>皆増 </v>
      </c>
      <c r="O33" s="18"/>
      <c r="P33" s="7"/>
      <c r="Q33" s="7"/>
      <c r="R33" s="7"/>
      <c r="S33" s="7"/>
      <c r="T33" s="7"/>
      <c r="U33" s="7"/>
      <c r="V33" s="7"/>
    </row>
    <row r="34" spans="1:22" ht="24" customHeight="1">
      <c r="A34" s="18"/>
      <c r="B34" s="13" t="s">
        <v>36</v>
      </c>
      <c r="C34" s="76">
        <f>IF(AND('当年度'!C34=0,'前年度'!C34=0),"",IF('前年度'!C34=0,"皆増 ",IF('当年度'!C34=0,"皆減 ",ROUND('増減額'!C34/'前年度'!C34*100,1))))</f>
      </c>
      <c r="D34" s="77">
        <f>IF(AND('当年度'!D34=0,'前年度'!D34=0),"",IF('前年度'!D34=0,"皆増 ",IF('当年度'!D34=0,"皆減 ",ROUND('増減額'!D34/'前年度'!D34*100,1))))</f>
      </c>
      <c r="E34" s="77">
        <f>IF(AND('当年度'!E34=0,'前年度'!E34=0),"",IF('前年度'!E34=0,"皆増 ",IF('当年度'!E34=0,"皆減 ",ROUND('増減額'!E34/'前年度'!E34*100,1))))</f>
      </c>
      <c r="F34" s="77">
        <f>IF(AND('当年度'!F34=0,'前年度'!F34=0),"",IF('前年度'!F34=0,"皆増 ",IF('当年度'!F34=0,"皆減 ",ROUND('増減額'!F34/'前年度'!F34*100,1))))</f>
      </c>
      <c r="G34" s="77">
        <f>IF(AND('当年度'!G34=0,'前年度'!G34=0),"",IF('前年度'!G34=0,"皆増 ",IF('当年度'!G34=0,"皆減 ",ROUND('増減額'!G34/'前年度'!G34*100,1))))</f>
      </c>
      <c r="H34" s="77">
        <f>IF(AND('当年度'!H34=0,'前年度'!H34=0),"",IF('前年度'!H34=0,"皆増 ",IF('当年度'!H34=0,"皆減 ",ROUND('増減額'!H34/'前年度'!H34*100,1))))</f>
      </c>
      <c r="I34" s="77">
        <f>IF(AND('当年度'!I34=0,'前年度'!I34=0),"",IF('前年度'!I34=0,"皆増 ",IF('当年度'!I34=0,"皆減 ",ROUND('増減額'!I34/'前年度'!I34*100,1))))</f>
        <v>0</v>
      </c>
      <c r="J34" s="77">
        <f>IF(AND('当年度'!J34=0,'前年度'!J34=0),"",IF('前年度'!J34=0,"皆増 ",IF('当年度'!J34=0,"皆減 ",ROUND('増減額'!J34/'前年度'!J34*100,1))))</f>
        <v>0</v>
      </c>
      <c r="K34" s="77">
        <f>IF(AND('当年度'!K34=0,'前年度'!K34=0),"",IF('前年度'!K34=0,"皆増 ",IF('当年度'!K34=0,"皆減 ",ROUND('増減額'!K34/'前年度'!K34*100,1))))</f>
        <v>0</v>
      </c>
      <c r="L34" s="77">
        <f>IF(AND('当年度'!L34=0,'前年度'!L34=0),"",IF('前年度'!L34=0,"皆増 ",IF('当年度'!L34=0,"皆減 ",ROUND('増減額'!L34/'前年度'!L34*100,1))))</f>
        <v>0</v>
      </c>
      <c r="M34" s="77">
        <f>IF(AND('当年度'!M34=0,'前年度'!M34=0),"",IF('前年度'!M34=0,"皆増 ",IF('当年度'!M34=0,"皆減 ",ROUND('増減額'!M34/'前年度'!M34*100,1))))</f>
        <v>0</v>
      </c>
      <c r="N34" s="77">
        <f>IF(AND('当年度'!N34=0,'前年度'!N34=0),"",IF('前年度'!N34=0,"皆増 ",IF('当年度'!N34=0,"皆減 ",ROUND('増減額'!N34/'前年度'!N34*100,1))))</f>
        <v>0</v>
      </c>
      <c r="O34" s="18"/>
      <c r="P34" s="7"/>
      <c r="Q34" s="7"/>
      <c r="R34" s="7"/>
      <c r="S34" s="7"/>
      <c r="T34" s="7"/>
      <c r="U34" s="7"/>
      <c r="V34" s="7"/>
    </row>
    <row r="35" spans="1:22" ht="27.75" customHeight="1">
      <c r="A35" s="18"/>
      <c r="B35" s="19" t="s">
        <v>37</v>
      </c>
      <c r="C35" s="81">
        <f>IF(AND('当年度'!C35=0,'前年度'!C35=0),"",IF('前年度'!C35=0,"皆増 ",IF('当年度'!C35=0,"皆減 ",ROUND('増減額'!C35/'前年度'!C35*100,1))))</f>
        <v>23.1</v>
      </c>
      <c r="D35" s="81">
        <f>IF(AND('当年度'!D35=0,'前年度'!D35=0),"",IF('前年度'!D35=0,"皆増 ",IF('当年度'!D35=0,"皆減 ",ROUND('増減額'!D35/'前年度'!D35*100,1))))</f>
        <v>42.1</v>
      </c>
      <c r="E35" s="81">
        <f>IF(AND('当年度'!E35=0,'前年度'!E35=0),"",IF('前年度'!E35=0,"皆増 ",IF('当年度'!E35=0,"皆減 ",ROUND('増減額'!E35/'前年度'!E35*100,1))))</f>
        <v>34.3</v>
      </c>
      <c r="F35" s="81">
        <f>IF(AND('当年度'!F35=0,'前年度'!F35=0),"",IF('前年度'!F35=0,"皆増 ",IF('当年度'!F35=0,"皆減 ",ROUND('増減額'!F35/'前年度'!F35*100,1))))</f>
        <v>-2.5</v>
      </c>
      <c r="G35" s="81">
        <f>IF(AND('当年度'!G35=0,'前年度'!G35=0),"",IF('前年度'!G35=0,"皆増 ",IF('当年度'!G35=0,"皆減 ",ROUND('増減額'!G35/'前年度'!G35*100,1))))</f>
        <v>-62</v>
      </c>
      <c r="H35" s="81">
        <f>IF(AND('当年度'!H35=0,'前年度'!H35=0),"",IF('前年度'!H35=0,"皆増 ",IF('当年度'!H35=0,"皆減 ",ROUND('増減額'!H35/'前年度'!H35*100,1))))</f>
        <v>-14.3</v>
      </c>
      <c r="I35" s="81">
        <f>IF(AND('当年度'!I35=0,'前年度'!I35=0),"",IF('前年度'!I35=0,"皆増 ",IF('当年度'!I35=0,"皆減 ",ROUND('増減額'!I35/'前年度'!I35*100,1))))</f>
        <v>1</v>
      </c>
      <c r="J35" s="81">
        <f>IF(AND('当年度'!J35=0,'前年度'!J35=0),"",IF('前年度'!J35=0,"皆増 ",IF('当年度'!J35=0,"皆減 ",ROUND('増減額'!J35/'前年度'!J35*100,1))))</f>
        <v>-14.1</v>
      </c>
      <c r="K35" s="81">
        <f>IF(AND('当年度'!K35=0,'前年度'!K35=0),"",IF('前年度'!K35=0,"皆増 ",IF('当年度'!K35=0,"皆減 ",ROUND('増減額'!K35/'前年度'!K35*100,1))))</f>
        <v>68.3</v>
      </c>
      <c r="L35" s="81">
        <f>IF(AND('当年度'!L35=0,'前年度'!L35=0),"",IF('前年度'!L35=0,"皆増 ",IF('当年度'!L35=0,"皆減 ",ROUND('増減額'!L35/'前年度'!L35*100,1))))</f>
        <v>6.1</v>
      </c>
      <c r="M35" s="81">
        <f>IF(AND('当年度'!M35=0,'前年度'!M35=0),"",IF('前年度'!M35=0,"皆増 ",IF('当年度'!M35=0,"皆減 ",ROUND('増減額'!M35/'前年度'!M35*100,1))))</f>
        <v>-5</v>
      </c>
      <c r="N35" s="81">
        <f>IF(AND('当年度'!N35=0,'前年度'!N35=0),"",IF('前年度'!N35=0,"皆増 ",IF('当年度'!N35=0,"皆減 ",ROUND('増減額'!N35/'前年度'!N35*100,1))))</f>
        <v>54.6</v>
      </c>
      <c r="O35" s="18"/>
      <c r="P35" s="7"/>
      <c r="Q35" s="7"/>
      <c r="R35" s="7"/>
      <c r="S35" s="7"/>
      <c r="T35" s="7"/>
      <c r="U35" s="7"/>
      <c r="V35" s="7"/>
    </row>
    <row r="36" spans="1:22" ht="27.75" customHeight="1">
      <c r="A36" s="18"/>
      <c r="B36" s="19" t="s">
        <v>64</v>
      </c>
      <c r="C36" s="81">
        <f>IF(AND('当年度'!C36=0,'前年度'!C36=0),"",IF('前年度'!C36=0,"皆増 ",IF('当年度'!C36=0,"皆減 ",ROUND('増減額'!C36/'前年度'!C36*100,1))))</f>
        <v>3.4</v>
      </c>
      <c r="D36" s="81">
        <f>IF(AND('当年度'!D36=0,'前年度'!D36=0),"",IF('前年度'!D36=0,"皆増 ",IF('当年度'!D36=0,"皆減 ",ROUND('増減額'!D36/'前年度'!D36*100,1))))</f>
        <v>20</v>
      </c>
      <c r="E36" s="81">
        <f>IF(AND('当年度'!E36=0,'前年度'!E36=0),"",IF('前年度'!E36=0,"皆増 ",IF('当年度'!E36=0,"皆減 ",ROUND('増減額'!E36/'前年度'!E36*100,1))))</f>
        <v>60.7</v>
      </c>
      <c r="F36" s="81" t="str">
        <f>IF(AND('当年度'!F36=0,'前年度'!F36=0),"",IF('前年度'!F36=0,"皆増 ",IF('当年度'!F36=0,"皆減 ",ROUND('増減額'!F36/'前年度'!F36*100,1))))</f>
        <v>皆減 </v>
      </c>
      <c r="G36" s="81">
        <f>IF(AND('当年度'!G36=0,'前年度'!G36=0),"",IF('前年度'!G36=0,"皆増 ",IF('当年度'!G36=0,"皆減 ",ROUND('増減額'!G36/'前年度'!G36*100,1))))</f>
      </c>
      <c r="H36" s="81">
        <f>IF(AND('当年度'!H36=0,'前年度'!H36=0),"",IF('前年度'!H36=0,"皆増 ",IF('当年度'!H36=0,"皆減 ",ROUND('増減額'!H36/'前年度'!H36*100,1))))</f>
      </c>
      <c r="I36" s="81">
        <f>IF(AND('当年度'!I36=0,'前年度'!I36=0),"",IF('前年度'!I36=0,"皆増 ",IF('当年度'!I36=0,"皆減 ",ROUND('増減額'!I36/'前年度'!I36*100,1))))</f>
        <v>-5.2</v>
      </c>
      <c r="J36" s="81">
        <f>IF(AND('当年度'!J36=0,'前年度'!J36=0),"",IF('前年度'!J36=0,"皆増 ",IF('当年度'!J36=0,"皆減 ",ROUND('増減額'!J36/'前年度'!J36*100,1))))</f>
        <v>-12.8</v>
      </c>
      <c r="K36" s="81">
        <f>IF(AND('当年度'!K36=0,'前年度'!K36=0),"",IF('前年度'!K36=0,"皆増 ",IF('当年度'!K36=0,"皆減 ",ROUND('増減額'!K36/'前年度'!K36*100,1))))</f>
        <v>0.3</v>
      </c>
      <c r="L36" s="81">
        <f>IF(AND('当年度'!L36=0,'前年度'!L36=0),"",IF('前年度'!L36=0,"皆増 ",IF('当年度'!L36=0,"皆減 ",ROUND('増減額'!L36/'前年度'!L36*100,1))))</f>
        <v>-9</v>
      </c>
      <c r="M36" s="81">
        <f>IF(AND('当年度'!M36=0,'前年度'!M36=0),"",IF('前年度'!M36=0,"皆増 ",IF('当年度'!M36=0,"皆減 ",ROUND('増減額'!M36/'前年度'!M36*100,1))))</f>
        <v>-7.1</v>
      </c>
      <c r="N36" s="81">
        <f>IF(AND('当年度'!N36=0,'前年度'!N36=0),"",IF('前年度'!N36=0,"皆増 ",IF('当年度'!N36=0,"皆減 ",ROUND('増減額'!N36/'前年度'!N36*100,1))))</f>
        <v>10.3</v>
      </c>
      <c r="O36" s="18"/>
      <c r="P36" s="7"/>
      <c r="Q36" s="7"/>
      <c r="R36" s="7"/>
      <c r="S36" s="7"/>
      <c r="T36" s="7"/>
      <c r="U36" s="7"/>
      <c r="V36" s="7"/>
    </row>
    <row r="37" spans="1:22" ht="27.75" customHeight="1">
      <c r="A37" s="18"/>
      <c r="B37" s="19" t="s">
        <v>39</v>
      </c>
      <c r="C37" s="81">
        <f>IF(AND('当年度'!C37=0,'前年度'!C37=0),"",IF('前年度'!C37=0,"皆増 ",IF('当年度'!C37=0,"皆減 ",ROUND('増減額'!C37/'前年度'!C37*100,1))))</f>
        <v>22.7</v>
      </c>
      <c r="D37" s="81">
        <f>IF(AND('当年度'!D37=0,'前年度'!D37=0),"",IF('前年度'!D37=0,"皆増 ",IF('当年度'!D37=0,"皆減 ",ROUND('増減額'!D37/'前年度'!D37*100,1))))</f>
        <v>41.5</v>
      </c>
      <c r="E37" s="81">
        <f>IF(AND('当年度'!E37=0,'前年度'!E37=0),"",IF('前年度'!E37=0,"皆増 ",IF('当年度'!E37=0,"皆減 ",ROUND('増減額'!E37/'前年度'!E37*100,1))))</f>
        <v>35.2</v>
      </c>
      <c r="F37" s="81">
        <f>IF(AND('当年度'!F37=0,'前年度'!F37=0),"",IF('前年度'!F37=0,"皆増 ",IF('当年度'!F37=0,"皆減 ",ROUND('増減額'!F37/'前年度'!F37*100,1))))</f>
        <v>-3.5</v>
      </c>
      <c r="G37" s="81">
        <f>IF(AND('当年度'!G37=0,'前年度'!G37=0),"",IF('前年度'!G37=0,"皆増 ",IF('当年度'!G37=0,"皆減 ",ROUND('増減額'!G37/'前年度'!G37*100,1))))</f>
        <v>-62</v>
      </c>
      <c r="H37" s="81">
        <f>IF(AND('当年度'!H37=0,'前年度'!H37=0),"",IF('前年度'!H37=0,"皆増 ",IF('当年度'!H37=0,"皆減 ",ROUND('増減額'!H37/'前年度'!H37*100,1))))</f>
        <v>-14.3</v>
      </c>
      <c r="I37" s="81">
        <f>IF(AND('当年度'!I37=0,'前年度'!I37=0),"",IF('前年度'!I37=0,"皆増 ",IF('当年度'!I37=0,"皆減 ",ROUND('増減額'!I37/'前年度'!I37*100,1))))</f>
        <v>0.8</v>
      </c>
      <c r="J37" s="81">
        <f>IF(AND('当年度'!J37=0,'前年度'!J37=0),"",IF('前年度'!J37=0,"皆増 ",IF('当年度'!J37=0,"皆減 ",ROUND('増減額'!J37/'前年度'!J37*100,1))))</f>
        <v>-14.1</v>
      </c>
      <c r="K37" s="81">
        <f>IF(AND('当年度'!K37=0,'前年度'!K37=0),"",IF('前年度'!K37=0,"皆増 ",IF('当年度'!K37=0,"皆減 ",ROUND('増減額'!K37/'前年度'!K37*100,1))))</f>
        <v>64.5</v>
      </c>
      <c r="L37" s="81">
        <f>IF(AND('当年度'!L37=0,'前年度'!L37=0),"",IF('前年度'!L37=0,"皆増 ",IF('当年度'!L37=0,"皆減 ",ROUND('増減額'!L37/'前年度'!L37*100,1))))</f>
        <v>5.7</v>
      </c>
      <c r="M37" s="81">
        <f>IF(AND('当年度'!M37=0,'前年度'!M37=0),"",IF('前年度'!M37=0,"皆増 ",IF('当年度'!M37=0,"皆減 ",ROUND('増減額'!M37/'前年度'!M37*100,1))))</f>
        <v>-5</v>
      </c>
      <c r="N37" s="81">
        <f>IF(AND('当年度'!N37=0,'前年度'!N37=0),"",IF('前年度'!N37=0,"皆増 ",IF('当年度'!N37=0,"皆減 ",ROUND('増減額'!N37/'前年度'!N37*100,1))))</f>
        <v>52.5</v>
      </c>
      <c r="O37" s="18"/>
      <c r="P37" s="7"/>
      <c r="Q37" s="7"/>
      <c r="R37" s="7"/>
      <c r="S37" s="7"/>
      <c r="T37" s="7"/>
      <c r="U37" s="7"/>
      <c r="V37" s="7"/>
    </row>
    <row r="38" ht="21" customHeight="1"/>
    <row r="40" ht="21.75" customHeight="1"/>
    <row r="41" ht="21.75" customHeight="1"/>
    <row r="42" ht="21.75" customHeight="1"/>
  </sheetData>
  <sheetProtection/>
  <printOptions/>
  <pageMargins left="0.5905511811023623" right="0.5905511811023623" top="1.1811023622047245" bottom="0.5905511811023623" header="0.7874015748031497" footer="0.3937007874015748"/>
  <pageSetup horizontalDpi="600" verticalDpi="600" orientation="landscape" paperSize="9" scale="60" r:id="rId1"/>
  <headerFooter alignWithMargins="0">
    <oddHeader>&amp;L&amp;"ＭＳ ゴシック,標準"&amp;24１７ 債務負担行為の状況（対前年度増減率）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 </cp:lastModifiedBy>
  <cp:lastPrinted>2017-08-17T09:20:29Z</cp:lastPrinted>
  <dcterms:created xsi:type="dcterms:W3CDTF">1999-09-10T06:55:25Z</dcterms:created>
  <dcterms:modified xsi:type="dcterms:W3CDTF">2018-08-13T05:50:43Z</dcterms:modified>
  <cp:category/>
  <cp:version/>
  <cp:contentType/>
  <cp:contentStatus/>
</cp:coreProperties>
</file>