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510" yWindow="975" windowWidth="25425" windowHeight="14445" tabRatio="843" activeTab="5"/>
  </bookViews>
  <sheets>
    <sheet name="【様式1】課題に対する提案" sheetId="28" r:id="rId1"/>
    <sheet name="【様式2】機能にかかる提案" sheetId="33" r:id="rId2"/>
    <sheet name="【様式3】サーバ機器情報" sheetId="24" r:id="rId3"/>
    <sheet name="【様式4】開示可否" sheetId="20" r:id="rId4"/>
    <sheet name="【様式5】概算見積書" sheetId="19" r:id="rId5"/>
    <sheet name="【様式6】質問書" sheetId="2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 localSheetId="0">#REF!</definedName>
    <definedName name="_DAT1">#REF!</definedName>
    <definedName name="_DAT10" localSheetId="0">#REF!</definedName>
    <definedName name="_DAT10">#REF!</definedName>
    <definedName name="_DAT11" localSheetId="0">#REF!</definedName>
    <definedName name="_DAT11">#REF!</definedName>
    <definedName name="_DAT12" localSheetId="0">#REF!</definedName>
    <definedName name="_DAT12">#REF!</definedName>
    <definedName name="_DAT13" localSheetId="0">#REF!</definedName>
    <definedName name="_DAT13">#REF!</definedName>
    <definedName name="_DAT14" localSheetId="0">#REF!</definedName>
    <definedName name="_DAT14">#REF!</definedName>
    <definedName name="_DAT15" localSheetId="0">#REF!</definedName>
    <definedName name="_DAT15">#REF!</definedName>
    <definedName name="_DAT16" localSheetId="0">#REF!</definedName>
    <definedName name="_DAT16">#REF!</definedName>
    <definedName name="_DAT17" localSheetId="0">#REF!</definedName>
    <definedName name="_DAT17">#REF!</definedName>
    <definedName name="_DAT18" localSheetId="0">#REF!</definedName>
    <definedName name="_DAT18">#REF!</definedName>
    <definedName name="_DAT19" localSheetId="0">#REF!</definedName>
    <definedName name="_DAT19">#REF!</definedName>
    <definedName name="_DAT2" localSheetId="0">#REF!</definedName>
    <definedName name="_DAT2">#REF!</definedName>
    <definedName name="_DAT20" localSheetId="0">#REF!</definedName>
    <definedName name="_DAT20">#REF!</definedName>
    <definedName name="_DAT21" localSheetId="0">#REF!</definedName>
    <definedName name="_DAT21">#REF!</definedName>
    <definedName name="_DAT22" localSheetId="0">#REF!</definedName>
    <definedName name="_DAT22">#REF!</definedName>
    <definedName name="_DAT23" localSheetId="0">#REF!</definedName>
    <definedName name="_DAT23">#REF!</definedName>
    <definedName name="_DAT24" localSheetId="0">#REF!</definedName>
    <definedName name="_DAT24">#REF!</definedName>
    <definedName name="_DAT25" localSheetId="0">#REF!</definedName>
    <definedName name="_DAT25">#REF!</definedName>
    <definedName name="_DAT26" localSheetId="0">#REF!</definedName>
    <definedName name="_DAT26">#REF!</definedName>
    <definedName name="_DAT27" localSheetId="0">#REF!</definedName>
    <definedName name="_DAT27">#REF!</definedName>
    <definedName name="_DAT28" localSheetId="0">#REF!</definedName>
    <definedName name="_DAT28">#REF!</definedName>
    <definedName name="_DAT29" localSheetId="0">#REF!</definedName>
    <definedName name="_DAT29">#REF!</definedName>
    <definedName name="_DAT3" localSheetId="0">#REF!</definedName>
    <definedName name="_DAT3">#REF!</definedName>
    <definedName name="_DAT30" localSheetId="0">#REF!</definedName>
    <definedName name="_DAT30">#REF!</definedName>
    <definedName name="_DAT31" localSheetId="0">#REF!</definedName>
    <definedName name="_DAT31">#REF!</definedName>
    <definedName name="_DAT32" localSheetId="0">#REF!</definedName>
    <definedName name="_DAT32">#REF!</definedName>
    <definedName name="_DAT33" localSheetId="0">#REF!</definedName>
    <definedName name="_DAT33">#REF!</definedName>
    <definedName name="_DAT34" localSheetId="0">#REF!</definedName>
    <definedName name="_DAT34">#REF!</definedName>
    <definedName name="_DAT35" localSheetId="0">#REF!</definedName>
    <definedName name="_DAT35">#REF!</definedName>
    <definedName name="_DAT36" localSheetId="0">#REF!</definedName>
    <definedName name="_DAT36">#REF!</definedName>
    <definedName name="_DAT37" localSheetId="0">#REF!</definedName>
    <definedName name="_DAT37">#REF!</definedName>
    <definedName name="_DAT38" localSheetId="0">#REF!</definedName>
    <definedName name="_DAT38">#REF!</definedName>
    <definedName name="_DAT39" localSheetId="0">#REF!</definedName>
    <definedName name="_DAT39">#REF!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Fill" localSheetId="0" hidden="1">#REF!</definedName>
    <definedName name="_Fill" hidden="1">#REF!</definedName>
    <definedName name="_xlnm._FilterDatabase" localSheetId="0" hidden="1">【様式1】課題に対する提案!$A$3:$C$4</definedName>
    <definedName name="_xlnm._FilterDatabase" localSheetId="1" hidden="1">【様式2】機能にかかる提案!$A$6:$K$242</definedName>
    <definedName name="_xlnm._FilterDatabase" localSheetId="3" hidden="1">【様式4】開示可否!$A$3:$C$4</definedName>
    <definedName name="_xlnm._FilterDatabase" localSheetId="5" hidden="1">【様式6】質問書!$A$3:$B$4</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oc2457856" localSheetId="0">【様式1】課題に対する提案!$B$5</definedName>
    <definedName name="_Toc2457857" localSheetId="0">【様式1】課題に対する提案!$B$7</definedName>
    <definedName name="_Toc2457860" localSheetId="0">【様式1】課題に対する提案!$B$10</definedName>
    <definedName name="\C" localSheetId="0">#REF!</definedName>
    <definedName name="\C">#REF!</definedName>
    <definedName name="\D" localSheetId="0">#REF!</definedName>
    <definedName name="\D">#REF!</definedName>
    <definedName name="\F" localSheetId="0">#REF!</definedName>
    <definedName name="\F">#REF!</definedName>
    <definedName name="\G" localSheetId="0">#REF!</definedName>
    <definedName name="\G">#REF!</definedName>
    <definedName name="\H" localSheetId="0">#REF!</definedName>
    <definedName name="\H">#REF!</definedName>
    <definedName name="\L" localSheetId="0">#REF!</definedName>
    <definedName name="\L">#REF!</definedName>
    <definedName name="\M" localSheetId="0">#REF!</definedName>
    <definedName name="\M">#REF!</definedName>
    <definedName name="\P" localSheetId="0">#REF!</definedName>
    <definedName name="\P">#REF!</definedName>
    <definedName name="\R" localSheetId="0">#REF!</definedName>
    <definedName name="\R">#REF!</definedName>
    <definedName name="\S" localSheetId="0">#REF!</definedName>
    <definedName name="\S">#REF!</definedName>
    <definedName name="②" hidden="1">{"'Sheet1'!$A$1:$H$100"}</definedName>
    <definedName name="②②" hidden="1">{"'Sheet1'!$A$1:$H$100"}</definedName>
    <definedName name="③" hidden="1">{"'Sheet1'!$A$1:$H$100"}</definedName>
    <definedName name="③③" hidden="1">{"'Sheet1'!$A$1:$H$100"}</definedName>
    <definedName name="a" localSheetId="0">#REF!</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 localSheetId="0">[2]!close_hard</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 localSheetId="0">[2]!open_見積条件</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 localSheetId="0">#REF!</definedName>
    <definedName name="Check_Sheet">#REF!</definedName>
    <definedName name="close_hard" localSheetId="0">[6]!close_hard</definedName>
    <definedName name="close_hard">[6]!close_hard</definedName>
    <definedName name="Code" localSheetId="0">#REF!</definedName>
    <definedName name="Code">#REF!</definedName>
    <definedName name="CYDEENI_BSKMNGT" localSheetId="0">#REF!</definedName>
    <definedName name="CYDEENI_BSKMNGT">#REF!</definedName>
    <definedName name="DATA" localSheetId="0">#REF!</definedName>
    <definedName name="DATA">#REF!</definedName>
    <definedName name="DATA1" localSheetId="0">#REF!</definedName>
    <definedName name="DATA1">#REF!</definedName>
    <definedName name="_xlnm.Database" localSheetId="0">#REF!</definedName>
    <definedName name="_xlnm.Database">#REF!</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 localSheetId="0">[2]!open_原価書</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 localSheetId="0">#REF!</definedName>
    <definedName name="Desc">#REF!</definedName>
    <definedName name="desc1" localSheetId="0">#REF!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 localSheetId="0">#REF!</definedName>
    <definedName name="Dist_Price">#REF!</definedName>
    <definedName name="DLR_Price" localSheetId="0">#REF!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 localSheetId="0">#REF!</definedName>
    <definedName name="ESKTREE">#REF!</definedName>
    <definedName name="Family" localSheetId="0">#REF!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 localSheetId="0">#REF!</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 localSheetId="0">[6]!genk_app</definedName>
    <definedName name="genk_app">[6]!genk_app</definedName>
    <definedName name="genk_hard" localSheetId="0">[6]!genk_hard</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 localSheetId="0">[8]ゼミ室１!#REF!</definedName>
    <definedName name="goukei">[8]ゼミ室１!#REF!</definedName>
    <definedName name="goverment_open" localSheetId="0">#REF!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 localSheetId="0">#REF!</definedName>
    <definedName name="Header">#REF!</definedName>
    <definedName name="HeaderFPP" localSheetId="0">#REF!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 localSheetId="0">#REF!</definedName>
    <definedName name="HPUX1100">#REF!</definedName>
    <definedName name="HPUX11i" localSheetId="0">#REF!</definedName>
    <definedName name="HPUX11i">#REF!</definedName>
    <definedName name="HTML_CodePage" hidden="1">932</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 localSheetId="0">#REF!</definedName>
    <definedName name="IBMCODE">#REF!</definedName>
    <definedName name="IBMRATE" localSheetId="0">#REF!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 localSheetId="0">[11]製品データベース!#REF!</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 localSheetId="0">#REF!</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 localSheetId="0">#REF!</definedName>
    <definedName name="kousu1">#REF!</definedName>
    <definedName name="kousu2" localSheetId="0">#REF!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 localSheetId="0">[6]!main_menu</definedName>
    <definedName name="main_menu">[6]!main_menu</definedName>
    <definedName name="MENU" localSheetId="0">[12]!MENU</definedName>
    <definedName name="MENU">[12]!MENU</definedName>
    <definedName name="mitumori_sheet_close" localSheetId="0">[13]!mitumori_sheet_close</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hidden="1">{"'2.3 NT(ｱｶｳﾝﾄ)基本方針2'!$A$1:$AN$62"}</definedName>
    <definedName name="NTｻﾎﾟｰﾄ" hidden="1">{"'2.3 NT(ｱｶｳﾝﾄ)基本方針2'!$A$1:$AN$62"}</definedName>
    <definedName name="NTｻﾎﾟｰﾄ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 localSheetId="0">[6]!open_見積条件</definedName>
    <definedName name="open_見積条件">[6]!open_見積条件</definedName>
    <definedName name="open_原価書" localSheetId="0">[6]!open_原価書</definedName>
    <definedName name="open_原価書">[6]!open_原価書</definedName>
    <definedName name="open_取纏書" localSheetId="0">[6]!open_取纏書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 localSheetId="0">#REF!</definedName>
    <definedName name="PREMIA">#REF!</definedName>
    <definedName name="PriceCol1">[9]Control!$E$9</definedName>
    <definedName name="PriceCol2">[9]Control!$E$16</definedName>
    <definedName name="_xlnm.Print_Area" localSheetId="0">【様式1】課題に対する提案!$A$1:$C$17</definedName>
    <definedName name="_xlnm.Print_Area" localSheetId="1">【様式2】機能にかかる提案!$A$1:$K$242</definedName>
    <definedName name="_xlnm.Print_Area" localSheetId="2">【様式3】サーバ機器情報!$A$1:$L$32</definedName>
    <definedName name="_xlnm.Print_Area" localSheetId="3">【様式4】開示可否!$A$1:$C$24</definedName>
    <definedName name="_xlnm.Print_Area" localSheetId="4">【様式5】概算見積書!$B$2:$O$59</definedName>
    <definedName name="_xlnm.Print_Area" localSheetId="5">【様式6】質問書!$A$1:$B$15</definedName>
    <definedName name="_xlnm.Print_Titles" localSheetId="0">【様式1】課題に対する提案!$1:$3</definedName>
    <definedName name="_xlnm.Print_Titles" localSheetId="3">【様式4】開示可否!$1:$3</definedName>
    <definedName name="_xlnm.Print_Titles" localSheetId="5">【様式6】質問書!$1:$3</definedName>
    <definedName name="PRP" localSheetId="0">#REF!</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 localSheetId="0">#REF!</definedName>
    <definedName name="ＳＥ">#REF!</definedName>
    <definedName name="SPL" localSheetId="0">#REF!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 localSheetId="0">[6]!std</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 localSheetId="0">#REF!</definedName>
    <definedName name="TANKA">#REF!</definedName>
    <definedName name="TANKA2" localSheetId="0">#REF!</definedName>
    <definedName name="TANKA2">#REF!</definedName>
    <definedName name="test" hidden="1">{"Ｍ系全体",#N/A,FALSE,"業務改造";"担当",#N/A,FALSE,"担当"}</definedName>
    <definedName name="TEST1" localSheetId="0">#REF!</definedName>
    <definedName name="TEST1">#REF!</definedName>
    <definedName name="TEST2" localSheetId="0">#REF!</definedName>
    <definedName name="TEST2">#REF!</definedName>
    <definedName name="TEST3" localSheetId="0">#REF!</definedName>
    <definedName name="TEST3">#REF!</definedName>
    <definedName name="TEST4" localSheetId="0">#REF!</definedName>
    <definedName name="TEST4">#REF!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ousya1" localSheetId="0">#REF!</definedName>
    <definedName name="tousya1">#REF!</definedName>
    <definedName name="tousya2" localSheetId="0">#REF!</definedName>
    <definedName name="tousya2">#REF!</definedName>
    <definedName name="tousya3" localSheetId="0">#REF!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 localSheetId="0">#REF!</definedName>
    <definedName name="VLSCODE">#REF!</definedName>
    <definedName name="VLSRATE" localSheetId="0">#REF!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 localSheetId="0">#REF!</definedName>
    <definedName name="W_関連">#REF!</definedName>
    <definedName name="W_作番" localSheetId="0">#REF!</definedName>
    <definedName name="W_作番">#REF!</definedName>
    <definedName name="W_受注意義" localSheetId="0">#REF!</definedName>
    <definedName name="W_受注意義">#REF!</definedName>
    <definedName name="W_注番" localSheetId="0">#REF!</definedName>
    <definedName name="W_注番">#REF!</definedName>
    <definedName name="W_予算偏差" localSheetId="0">#REF!</definedName>
    <definedName name="W_予算偏差">#REF!</definedName>
    <definedName name="WINDOWS" hidden="1">{"'2.3 NT(ｱｶｳﾝﾄ)基本方針2'!$A$1:$AN$62"}</definedName>
    <definedName name="WINDOWSS" hidden="1">{"'2.3 NT(ｱｶｳﾝﾄ)基本方針2'!$A$1:$AN$62"}</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Ｍ系全体." hidden="1">{"Ｍ系全体",#N/A,FALSE,"業務改造"}</definedName>
    <definedName name="wrn.サーバ別." hidden="1">{"サーバ別",#N/A,FALSE,"業務改造"}</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 localSheetId="0">#REF!</definedName>
    <definedName name="あ">#REF!</definedName>
    <definedName name="あ１" localSheetId="0">#REF!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 localSheetId="0">#REF!</definedName>
    <definedName name="ｲﾝｽﾄｰﾙ７年">#REF!</definedName>
    <definedName name="ｲﾝｽﾄｰﾙ８年" localSheetId="0">#REF!</definedName>
    <definedName name="ｲﾝｽﾄｰﾙ８年">#REF!</definedName>
    <definedName name="ｲﾝｽﾄｰﾙ９年" localSheetId="0">#REF!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 localSheetId="0">#REF!</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 localSheetId="0">#REF!</definedName>
    <definedName name="コメント1">#REF!</definedName>
    <definedName name="コメント2" localSheetId="0">#REF!</definedName>
    <definedName name="コメント2">#REF!</definedName>
    <definedName name="コメント3" localSheetId="0">#REF!</definedName>
    <definedName name="コメント3">#REF!</definedName>
    <definedName name="コメント4" localSheetId="0">#REF!</definedName>
    <definedName name="コメント4">#REF!</definedName>
    <definedName name="コメント5" localSheetId="0">#REF!</definedName>
    <definedName name="コメント5">#REF!</definedName>
    <definedName name="コメント6" localSheetId="0">#REF!</definedName>
    <definedName name="コメント6">#REF!</definedName>
    <definedName name="コメント7" localSheetId="0">#REF!</definedName>
    <definedName name="コメント7">#REF!</definedName>
    <definedName name="コメント8" localSheetId="0">#REF!</definedName>
    <definedName name="コメント8">#REF!</definedName>
    <definedName name="サービス" localSheetId="0">#REF!</definedName>
    <definedName name="サービス">#REF!</definedName>
    <definedName name="ｼｽﾃﾑ･ｴﾝｼﾞﾆｱﾘﾝｸﾞ７年" localSheetId="0">#REF!</definedName>
    <definedName name="ｼｽﾃﾑ･ｴﾝｼﾞﾆｱﾘﾝｸﾞ７年">#REF!</definedName>
    <definedName name="ｼｽﾃﾑ･ｴﾝｼﾞﾆｱﾘﾝｸﾞ８年" localSheetId="0">#REF!</definedName>
    <definedName name="ｼｽﾃﾑ･ｴﾝｼﾞﾆｱﾘﾝｸﾞ８年">#REF!</definedName>
    <definedName name="ｼｽﾃﾑ･ｴﾝｼﾞﾆｱﾘﾝｸﾞ９年" localSheetId="0">#REF!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 localSheetId="0">#REF!</definedName>
    <definedName name="ﾌﾟﾛｸﾞﾗﾑ･ｻｰﾋﾞｽ７年">#REF!</definedName>
    <definedName name="ﾌﾟﾛｸﾞﾗﾑ･ｻｰﾋﾞｽ８年" localSheetId="0">#REF!</definedName>
    <definedName name="ﾌﾟﾛｸﾞﾗﾑ･ｻｰﾋﾞｽ８年">#REF!</definedName>
    <definedName name="ﾌﾟﾛｸﾞﾗﾑ･ｻｰﾋﾞｽ９年" localSheetId="0">#REF!</definedName>
    <definedName name="ﾌﾟﾛｸﾞﾗﾑ･ｻｰﾋﾞｽ９年">#REF!</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 localSheetId="0">#REF!</definedName>
    <definedName name="一般費率表">#REF!</definedName>
    <definedName name="印刷" localSheetId="0">#REF!</definedName>
    <definedName name="印刷">#REF!</definedName>
    <definedName name="印刷2" localSheetId="0">#REF!</definedName>
    <definedName name="印刷2">#REF!</definedName>
    <definedName name="営業コード" localSheetId="0">#REF!</definedName>
    <definedName name="営業コード">#REF!</definedName>
    <definedName name="営業コード表" localSheetId="0">#REF!</definedName>
    <definedName name="営業コード表">#REF!</definedName>
    <definedName name="営業課" localSheetId="0">#REF!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 localSheetId="0">#REF!</definedName>
    <definedName name="仮作番">#REF!</definedName>
    <definedName name="仮注番" localSheetId="0">#REF!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 localSheetId="0">#REF!</definedName>
    <definedName name="基本ＳＥ７年">#REF!</definedName>
    <definedName name="基本ＳＥ８年" localSheetId="0">#REF!</definedName>
    <definedName name="基本ＳＥ８年">#REF!</definedName>
    <definedName name="基本ＳＥ９年" localSheetId="0">#REF!</definedName>
    <definedName name="基本ＳＥ９年">#REF!</definedName>
    <definedName name="旧">'[22]見積ｼｰﾄ（＜オ鹿セ＞分）'!$G$2:$G$20</definedName>
    <definedName name="業種" localSheetId="0">#REF!</definedName>
    <definedName name="業種">#REF!</definedName>
    <definedName name="業務区分" localSheetId="0">#REF!</definedName>
    <definedName name="業務区分">#REF!</definedName>
    <definedName name="金額" localSheetId="0">#REF!</definedName>
    <definedName name="金額">#REF!</definedName>
    <definedName name="区分" localSheetId="0">#REF!</definedName>
    <definedName name="区分">#REF!</definedName>
    <definedName name="熊山町" localSheetId="0">#REF!</definedName>
    <definedName name="熊山町">#REF!</definedName>
    <definedName name="計算" localSheetId="0">#REF!</definedName>
    <definedName name="計算">#REF!</definedName>
    <definedName name="計算基準行" localSheetId="0">#REF!</definedName>
    <definedName name="計算基準行">#REF!</definedName>
    <definedName name="計算機ｺｰﾄﾞ" localSheetId="0">#REF!</definedName>
    <definedName name="計算機ｺｰﾄﾞ">#REF!</definedName>
    <definedName name="月Government_Open" localSheetId="0">#REF!</definedName>
    <definedName name="月Government_Open">#REF!</definedName>
    <definedName name="月Open_Business" localSheetId="0">#REF!</definedName>
    <definedName name="月Open_Business">#REF!</definedName>
    <definedName name="月製品" localSheetId="0">#REF!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 localSheetId="0">#REF!</definedName>
    <definedName name="見積回答部署">#REF!</definedName>
    <definedName name="見積用途" localSheetId="0">#REF!</definedName>
    <definedName name="見積用途">#REF!</definedName>
    <definedName name="原価部門コード" localSheetId="0">#REF!</definedName>
    <definedName name="原価部門コード">#REF!</definedName>
    <definedName name="戸ＳＵ費">[16]SPL!$B$19</definedName>
    <definedName name="戸籍稼動年">[16]条件!$B$18</definedName>
    <definedName name="戸籍証明書発行件数">[10]構成算出条件!$B$6</definedName>
    <definedName name="戸保管庫" localSheetId="0">[16]DATA!#REF!</definedName>
    <definedName name="戸保管庫">[16]DATA!#REF!</definedName>
    <definedName name="顧客">[23]コード表!$A$2:$B$747</definedName>
    <definedName name="顧客コード" localSheetId="0">#REF!</definedName>
    <definedName name="顧客コード">#REF!</definedName>
    <definedName name="顧客テーブル" localSheetId="0">#REF!</definedName>
    <definedName name="顧客テーブル">#REF!</definedName>
    <definedName name="顧客納期" localSheetId="0">#REF!</definedName>
    <definedName name="顧客納期">#REF!</definedName>
    <definedName name="顧客名" localSheetId="0">#REF!</definedName>
    <definedName name="顧客名">#REF!</definedName>
    <definedName name="工数単価表" localSheetId="0">#REF!</definedName>
    <definedName name="工数単価表">#REF!</definedName>
    <definedName name="最新予算ＳＲ" localSheetId="0">#REF!</definedName>
    <definedName name="最新予算ＳＲ">#REF!</definedName>
    <definedName name="最新予算合計" localSheetId="0">#REF!</definedName>
    <definedName name="最新予算合計">#REF!</definedName>
    <definedName name="最新予算売切" localSheetId="0">#REF!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 localSheetId="0">#REF!</definedName>
    <definedName name="事業名称一覧">#REF!</definedName>
    <definedName name="社内取纏７年" localSheetId="0">#REF!</definedName>
    <definedName name="社内取纏７年">#REF!</definedName>
    <definedName name="社内取纏８年" localSheetId="0">#REF!</definedName>
    <definedName name="社内取纏８年">#REF!</definedName>
    <definedName name="社内取纏９年" localSheetId="0">#REF!</definedName>
    <definedName name="社内取纏９年">#REF!</definedName>
    <definedName name="受注機種" localSheetId="0">#REF!</definedName>
    <definedName name="受注機種">#REF!</definedName>
    <definedName name="受注形態" localSheetId="0">#REF!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 localSheetId="0">#REF!</definedName>
    <definedName name="情公共ＳＲ">#REF!</definedName>
    <definedName name="情公共合計" localSheetId="0">#REF!</definedName>
    <definedName name="情公共合計">#REF!</definedName>
    <definedName name="情公共売切" localSheetId="0">#REF!</definedName>
    <definedName name="情公共売切">#REF!</definedName>
    <definedName name="新改ＳＵ費">[16]SPL!$C$19</definedName>
    <definedName name="数量" localSheetId="0">#REF!</definedName>
    <definedName name="数量">#REF!</definedName>
    <definedName name="製造原価" localSheetId="0">#REF!</definedName>
    <definedName name="製造原価">#REF!</definedName>
    <definedName name="製品種目" localSheetId="0">#REF!</definedName>
    <definedName name="製品種目">#REF!</definedName>
    <definedName name="設計">[23]コード表!$G$2:$G$20</definedName>
    <definedName name="設計課" localSheetId="0">#REF!</definedName>
    <definedName name="設計課">#REF!</definedName>
    <definedName name="設定" localSheetId="0">#REF!</definedName>
    <definedName name="設定">#REF!</definedName>
    <definedName name="増減" localSheetId="0">#REF!</definedName>
    <definedName name="増減">#REF!</definedName>
    <definedName name="損益管理ＳＲ" localSheetId="0">#REF!</definedName>
    <definedName name="損益管理ＳＲ">#REF!</definedName>
    <definedName name="損益管理合計" localSheetId="0">#REF!</definedName>
    <definedName name="損益管理合計">#REF!</definedName>
    <definedName name="損益管理売切" localSheetId="0">#REF!</definedName>
    <definedName name="損益管理売切">#REF!</definedName>
    <definedName name="単価" localSheetId="0">#REF!</definedName>
    <definedName name="単価">#REF!</definedName>
    <definedName name="担当営業部署" localSheetId="0">#REF!</definedName>
    <definedName name="担当営業部署">#REF!</definedName>
    <definedName name="直材" localSheetId="0">#REF!</definedName>
    <definedName name="直材">#REF!</definedName>
    <definedName name="追加オプション" localSheetId="0">#REF!</definedName>
    <definedName name="追加オプション">#REF!</definedName>
    <definedName name="提出値" localSheetId="0">#REF!</definedName>
    <definedName name="提出値">#REF!</definedName>
    <definedName name="導入形態" localSheetId="0">#REF!</definedName>
    <definedName name="導入形態">#REF!</definedName>
    <definedName name="届出事件数総数">[10]構成算出条件!$B$4</definedName>
    <definedName name="日立" hidden="1">{"'2.3 NT(ｱｶｳﾝﾄ)基本方針2'!$A$1:$AN$62"}</definedName>
    <definedName name="年間消除件数" localSheetId="0">[10]構成算出条件!#REF!</definedName>
    <definedName name="年間消除件数">[10]構成算出条件!#REF!</definedName>
    <definedName name="非本籍人届出件数">[10]構成算出条件!$B$5</definedName>
    <definedName name="表紙入力">"フォーム 1"</definedName>
    <definedName name="品名" localSheetId="0">#REF!</definedName>
    <definedName name="品名">#REF!</definedName>
    <definedName name="本庁端末台数">[10]構成算出条件!$E$5</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45621"/>
  <fileRecoveryPr autoRecover="0"/>
</workbook>
</file>

<file path=xl/calcChain.xml><?xml version="1.0" encoding="utf-8"?>
<calcChain xmlns="http://schemas.openxmlformats.org/spreadsheetml/2006/main">
  <c r="E242" i="33" l="1"/>
  <c r="E241" i="33"/>
  <c r="E240" i="33"/>
  <c r="E239" i="33"/>
  <c r="E238" i="33"/>
  <c r="E237" i="33"/>
  <c r="E236" i="33"/>
  <c r="E235" i="33"/>
  <c r="E234" i="33"/>
  <c r="E233" i="33"/>
  <c r="E232" i="33"/>
  <c r="E231" i="33"/>
  <c r="E230" i="33"/>
  <c r="E229" i="33"/>
  <c r="E228" i="33"/>
  <c r="E227" i="33"/>
  <c r="E226" i="33"/>
  <c r="E225" i="33"/>
  <c r="E224" i="33"/>
  <c r="E223" i="33"/>
  <c r="E222" i="33"/>
  <c r="E221" i="33"/>
  <c r="E220" i="33"/>
  <c r="E219" i="33"/>
  <c r="E218" i="33"/>
  <c r="E217" i="33"/>
  <c r="E216" i="33"/>
  <c r="E215" i="33"/>
  <c r="E214" i="33"/>
  <c r="E213" i="33"/>
  <c r="E212" i="33"/>
  <c r="E211" i="33"/>
  <c r="F213" i="33" s="1"/>
  <c r="E210" i="33"/>
  <c r="E209" i="33"/>
  <c r="E208" i="33"/>
  <c r="E207" i="33"/>
  <c r="E206" i="33"/>
  <c r="E205" i="33"/>
  <c r="E204" i="33"/>
  <c r="E203" i="33"/>
  <c r="E202" i="33"/>
  <c r="E201" i="33"/>
  <c r="E200" i="33"/>
  <c r="E199" i="33"/>
  <c r="E198" i="33"/>
  <c r="E197" i="33"/>
  <c r="E196" i="33"/>
  <c r="E195" i="33"/>
  <c r="E194" i="33"/>
  <c r="E193" i="33"/>
  <c r="E192" i="33"/>
  <c r="E191" i="33"/>
  <c r="E190" i="33"/>
  <c r="E189" i="33"/>
  <c r="E188" i="33"/>
  <c r="E187" i="33"/>
  <c r="E186" i="33"/>
  <c r="E185" i="33"/>
  <c r="E184" i="33"/>
  <c r="E183" i="33"/>
  <c r="E182" i="33"/>
  <c r="E181" i="33"/>
  <c r="E180" i="33"/>
  <c r="E179" i="33"/>
  <c r="E178" i="33"/>
  <c r="E177" i="33"/>
  <c r="E176" i="33"/>
  <c r="E175" i="33"/>
  <c r="E174" i="33"/>
  <c r="F183" i="33" s="1"/>
  <c r="E173" i="33"/>
  <c r="E172" i="33"/>
  <c r="E171" i="33"/>
  <c r="E170" i="33"/>
  <c r="E169" i="33"/>
  <c r="E168" i="33"/>
  <c r="E167" i="33"/>
  <c r="F168" i="33" s="1"/>
  <c r="E166" i="33"/>
  <c r="E165" i="33"/>
  <c r="E164" i="33"/>
  <c r="E163" i="33"/>
  <c r="E162" i="33"/>
  <c r="E161" i="33"/>
  <c r="E160" i="33"/>
  <c r="E159" i="33"/>
  <c r="E158" i="33"/>
  <c r="E157" i="33"/>
  <c r="E156" i="33"/>
  <c r="E155" i="33"/>
  <c r="E154" i="33"/>
  <c r="E153" i="33"/>
  <c r="E152" i="33"/>
  <c r="E151" i="33"/>
  <c r="E150" i="33"/>
  <c r="E149" i="33"/>
  <c r="E148" i="33"/>
  <c r="E147" i="33"/>
  <c r="E146" i="33"/>
  <c r="E145" i="33"/>
  <c r="E144" i="33"/>
  <c r="E143" i="33"/>
  <c r="E142" i="33"/>
  <c r="F143" i="33" s="1"/>
  <c r="E141" i="33"/>
  <c r="E140" i="33"/>
  <c r="E139" i="33"/>
  <c r="E138" i="33"/>
  <c r="E137" i="33"/>
  <c r="E136" i="33"/>
  <c r="E135" i="33"/>
  <c r="E134" i="33"/>
  <c r="E133" i="33"/>
  <c r="E132" i="33"/>
  <c r="E131" i="33"/>
  <c r="E130" i="33"/>
  <c r="E129" i="33"/>
  <c r="E128" i="33"/>
  <c r="E127" i="33"/>
  <c r="E126" i="33"/>
  <c r="E125" i="33"/>
  <c r="E124" i="33"/>
  <c r="F125" i="33" s="1"/>
  <c r="H123" i="33"/>
  <c r="E123" i="33"/>
  <c r="E122" i="33"/>
  <c r="H121" i="33"/>
  <c r="E121" i="33"/>
  <c r="E120" i="33"/>
  <c r="E119" i="33"/>
  <c r="E118" i="33"/>
  <c r="E117" i="33"/>
  <c r="E116" i="33"/>
  <c r="E115" i="33"/>
  <c r="E114" i="33"/>
  <c r="E113" i="33"/>
  <c r="F114" i="33" s="1"/>
  <c r="E112" i="33"/>
  <c r="E111" i="33"/>
  <c r="E110" i="33"/>
  <c r="E109" i="33"/>
  <c r="E108" i="33"/>
  <c r="E107" i="33"/>
  <c r="E106" i="33"/>
  <c r="F105" i="33"/>
  <c r="E105" i="33"/>
  <c r="E104" i="33"/>
  <c r="F106" i="33" s="1"/>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F51" i="33" s="1"/>
  <c r="E49" i="33"/>
  <c r="E48" i="33"/>
  <c r="E47" i="33"/>
  <c r="F46" i="33"/>
  <c r="E46" i="33"/>
  <c r="E45" i="33"/>
  <c r="F47" i="33" s="1"/>
  <c r="E44" i="33"/>
  <c r="F43" i="33"/>
  <c r="E43" i="33"/>
  <c r="E42" i="33"/>
  <c r="F41" i="33"/>
  <c r="E41" i="33"/>
  <c r="F42" i="33" s="1"/>
  <c r="E40" i="33"/>
  <c r="E39" i="33"/>
  <c r="F38" i="33"/>
  <c r="E38" i="33"/>
  <c r="F39" i="33" s="1"/>
  <c r="E37" i="33"/>
  <c r="E36" i="33"/>
  <c r="F45" i="33" s="1"/>
  <c r="E35" i="33"/>
  <c r="E34" i="33"/>
  <c r="E33" i="33"/>
  <c r="E32" i="33"/>
  <c r="F31" i="33"/>
  <c r="E31" i="33"/>
  <c r="E30" i="33"/>
  <c r="E29" i="33"/>
  <c r="F30" i="33" s="1"/>
  <c r="E28" i="33"/>
  <c r="E27" i="33"/>
  <c r="E26" i="33"/>
  <c r="E25" i="33"/>
  <c r="E24" i="33"/>
  <c r="E23" i="33"/>
  <c r="E22" i="33"/>
  <c r="E21" i="33"/>
  <c r="E20" i="33"/>
  <c r="E19" i="33"/>
  <c r="F190" i="33" s="1"/>
  <c r="E18" i="33"/>
  <c r="E17" i="33"/>
  <c r="E16" i="33"/>
  <c r="E15" i="33"/>
  <c r="E14" i="33"/>
  <c r="E13" i="33"/>
  <c r="E12" i="33"/>
  <c r="E11" i="33"/>
  <c r="E10" i="33"/>
  <c r="E9" i="33"/>
  <c r="E8" i="33"/>
  <c r="E7" i="33"/>
  <c r="F29" i="33" l="1"/>
  <c r="F60" i="33"/>
  <c r="F175" i="33"/>
  <c r="F52" i="33"/>
  <c r="F115" i="33"/>
  <c r="F118" i="33"/>
  <c r="F126" i="33"/>
  <c r="F184" i="33"/>
  <c r="F40" i="33"/>
  <c r="F176" i="33"/>
  <c r="M33" i="19"/>
  <c r="M34" i="19" l="1"/>
  <c r="F35" i="19"/>
  <c r="G35" i="19"/>
  <c r="H35" i="19"/>
  <c r="I35" i="19"/>
  <c r="J35" i="19"/>
  <c r="K35" i="19"/>
  <c r="L35" i="19"/>
  <c r="E35" i="19"/>
  <c r="F20" i="19" l="1"/>
  <c r="M26" i="19" l="1"/>
  <c r="L39" i="19"/>
  <c r="K39" i="19"/>
  <c r="J39" i="19"/>
  <c r="I39" i="19"/>
  <c r="H39" i="19"/>
  <c r="G39" i="19"/>
  <c r="F39" i="19"/>
  <c r="E39" i="19"/>
  <c r="M25" i="19" l="1"/>
  <c r="F27" i="19" l="1"/>
  <c r="G27" i="19"/>
  <c r="H27" i="19"/>
  <c r="H45" i="19" s="1"/>
  <c r="I27" i="19"/>
  <c r="J27" i="19"/>
  <c r="K27" i="19"/>
  <c r="L27" i="19"/>
  <c r="L45" i="19" s="1"/>
  <c r="E27" i="19"/>
  <c r="E44" i="19"/>
  <c r="J44" i="19"/>
  <c r="F44" i="19"/>
  <c r="G44" i="19"/>
  <c r="H44" i="19"/>
  <c r="I44" i="19"/>
  <c r="K44" i="19"/>
  <c r="L44" i="19"/>
  <c r="M43" i="19"/>
  <c r="E45" i="19" l="1"/>
  <c r="K45" i="19"/>
  <c r="G45" i="19"/>
  <c r="J45" i="19"/>
  <c r="F45" i="19"/>
  <c r="I45" i="19"/>
  <c r="M20" i="19" l="1"/>
  <c r="M32" i="19" l="1"/>
  <c r="M41" i="19"/>
  <c r="M38" i="19"/>
  <c r="M42" i="19"/>
  <c r="M37" i="19"/>
  <c r="M29" i="19"/>
  <c r="M30" i="19"/>
  <c r="M31" i="19"/>
  <c r="M24" i="19"/>
  <c r="M27" i="19" s="1"/>
  <c r="M35" i="19" l="1"/>
  <c r="M39" i="19"/>
  <c r="M44" i="19"/>
  <c r="M45" i="19" l="1"/>
</calcChain>
</file>

<file path=xl/sharedStrings.xml><?xml version="1.0" encoding="utf-8"?>
<sst xmlns="http://schemas.openxmlformats.org/spreadsheetml/2006/main" count="1272" uniqueCount="618">
  <si>
    <t>備考</t>
    <rPh sb="0" eb="2">
      <t>ビコウ</t>
    </rPh>
    <phoneticPr fontId="3"/>
  </si>
  <si>
    <t>合計</t>
    <rPh sb="0" eb="2">
      <t>ゴウケイ</t>
    </rPh>
    <phoneticPr fontId="3"/>
  </si>
  <si>
    <t>平成32年度</t>
    <rPh sb="0" eb="2">
      <t>ヘイセイ</t>
    </rPh>
    <rPh sb="4" eb="6">
      <t>ネンド</t>
    </rPh>
    <phoneticPr fontId="3"/>
  </si>
  <si>
    <t>見積事業者名</t>
  </si>
  <si>
    <t>印</t>
    <rPh sb="0" eb="1">
      <t>イン</t>
    </rPh>
    <phoneticPr fontId="2"/>
  </si>
  <si>
    <t>３．見積前提条件</t>
    <rPh sb="2" eb="4">
      <t>ミツモリ</t>
    </rPh>
    <rPh sb="4" eb="6">
      <t>ゼンテイ</t>
    </rPh>
    <rPh sb="6" eb="8">
      <t>ジョウケン</t>
    </rPh>
    <phoneticPr fontId="2"/>
  </si>
  <si>
    <t>項　　目</t>
    <rPh sb="0" eb="1">
      <t>コウ</t>
    </rPh>
    <rPh sb="3" eb="4">
      <t>メ</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</si>
  <si>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</si>
  <si>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</si>
  <si>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</si>
  <si>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</si>
  <si>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</si>
  <si>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phoneticPr fontId="2"/>
  </si>
  <si>
    <t>平成39年度</t>
    <phoneticPr fontId="2"/>
  </si>
  <si>
    <t>2020年</t>
    <rPh sb="4" eb="5">
      <t>ネン</t>
    </rPh>
    <phoneticPr fontId="2"/>
  </si>
  <si>
    <t>2021年</t>
    <rPh sb="4" eb="5">
      <t>ネン</t>
    </rPh>
    <phoneticPr fontId="2"/>
  </si>
  <si>
    <t>2022年</t>
    <rPh sb="4" eb="5">
      <t>ネン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</si>
  <si>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</si>
  <si>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</si>
  <si>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</si>
  <si>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</si>
  <si>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</si>
  <si>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構築</t>
    <rPh sb="0" eb="2">
      <t>コウチク</t>
    </rPh>
    <phoneticPr fontId="3"/>
  </si>
  <si>
    <t>機器費</t>
    <rPh sb="0" eb="2">
      <t>キキ</t>
    </rPh>
    <rPh sb="2" eb="3">
      <t>ヒ</t>
    </rPh>
    <phoneticPr fontId="3"/>
  </si>
  <si>
    <t>国土交通省提供
工期設定支援システム連携</t>
    <rPh sb="0" eb="2">
      <t>コクド</t>
    </rPh>
    <rPh sb="2" eb="5">
      <t>コウツウショウ</t>
    </rPh>
    <rPh sb="5" eb="7">
      <t>テイキョウ</t>
    </rPh>
    <rPh sb="8" eb="10">
      <t>コウキ</t>
    </rPh>
    <rPh sb="10" eb="12">
      <t>セッテイ</t>
    </rPh>
    <rPh sb="12" eb="14">
      <t>シエン</t>
    </rPh>
    <rPh sb="18" eb="20">
      <t>レンケイ</t>
    </rPh>
    <phoneticPr fontId="2"/>
  </si>
  <si>
    <t>運用・保守</t>
    <rPh sb="0" eb="2">
      <t>ウンヨウ</t>
    </rPh>
    <rPh sb="3" eb="5">
      <t>ホシュ</t>
    </rPh>
    <phoneticPr fontId="3"/>
  </si>
  <si>
    <t>-</t>
    <phoneticPr fontId="2"/>
  </si>
  <si>
    <t>-</t>
    <phoneticPr fontId="2"/>
  </si>
  <si>
    <t>ハードウェア（サーバ）</t>
    <phoneticPr fontId="2"/>
  </si>
  <si>
    <t>システム構築</t>
    <rPh sb="4" eb="6">
      <t>コウチク</t>
    </rPh>
    <phoneticPr fontId="3"/>
  </si>
  <si>
    <t>例）WEB型リッチクライアント方式</t>
    <rPh sb="0" eb="1">
      <t>レイ</t>
    </rPh>
    <rPh sb="5" eb="6">
      <t>ガタ</t>
    </rPh>
    <rPh sb="15" eb="17">
      <t>ホウシキ</t>
    </rPh>
    <phoneticPr fontId="2"/>
  </si>
  <si>
    <t>ユーザーの場合</t>
    <rPh sb="5" eb="7">
      <t>バアイ</t>
    </rPh>
    <phoneticPr fontId="2"/>
  </si>
  <si>
    <t>※必要に応じて、複数方式の提案（見積）をお願いします。</t>
    <rPh sb="1" eb="3">
      <t>ヒツヨウ</t>
    </rPh>
    <rPh sb="4" eb="5">
      <t>オウ</t>
    </rPh>
    <rPh sb="8" eb="10">
      <t>フクスウ</t>
    </rPh>
    <rPh sb="10" eb="12">
      <t>ホウシキ</t>
    </rPh>
    <rPh sb="13" eb="15">
      <t>テイアン</t>
    </rPh>
    <rPh sb="16" eb="18">
      <t>ミツモリ</t>
    </rPh>
    <rPh sb="21" eb="22">
      <t>ネガ</t>
    </rPh>
    <phoneticPr fontId="2"/>
  </si>
  <si>
    <t>工事・委託（港湾）</t>
    <rPh sb="0" eb="2">
      <t>コウジ</t>
    </rPh>
    <rPh sb="3" eb="5">
      <t>イタク</t>
    </rPh>
    <phoneticPr fontId="2"/>
  </si>
  <si>
    <t>金抜き仕様の別サーバ、
数量計算サブシステム等</t>
    <rPh sb="0" eb="1">
      <t>キン</t>
    </rPh>
    <rPh sb="1" eb="2">
      <t>ヌ</t>
    </rPh>
    <rPh sb="3" eb="5">
      <t>シヨウ</t>
    </rPh>
    <rPh sb="6" eb="7">
      <t>ベツ</t>
    </rPh>
    <phoneticPr fontId="2"/>
  </si>
  <si>
    <t>小計</t>
    <rPh sb="0" eb="2">
      <t>ショウケイ</t>
    </rPh>
    <phoneticPr fontId="2"/>
  </si>
  <si>
    <t>工事（土木・電気・機械設備）
委託（調査・測量・計画・設計）</t>
    <rPh sb="0" eb="2">
      <t>コウジ</t>
    </rPh>
    <rPh sb="3" eb="5">
      <t>ドボク</t>
    </rPh>
    <rPh sb="6" eb="8">
      <t>デンキ</t>
    </rPh>
    <rPh sb="9" eb="11">
      <t>キカイ</t>
    </rPh>
    <rPh sb="11" eb="12">
      <t>セツ</t>
    </rPh>
    <rPh sb="12" eb="13">
      <t>ビ</t>
    </rPh>
    <rPh sb="15" eb="17">
      <t>イタク</t>
    </rPh>
    <rPh sb="18" eb="20">
      <t>チョウサ</t>
    </rPh>
    <rPh sb="21" eb="23">
      <t>ソクリョウ</t>
    </rPh>
    <rPh sb="24" eb="26">
      <t>ケイカク</t>
    </rPh>
    <rPh sb="27" eb="28">
      <t>セツ</t>
    </rPh>
    <rPh sb="28" eb="29">
      <t>ケイ</t>
    </rPh>
    <phoneticPr fontId="2"/>
  </si>
  <si>
    <t>社名</t>
    <rPh sb="0" eb="2">
      <t>シャメイ</t>
    </rPh>
    <phoneticPr fontId="2"/>
  </si>
  <si>
    <t>代表者名</t>
    <rPh sb="0" eb="3">
      <t>ダイヒョウシャ</t>
    </rPh>
    <rPh sb="3" eb="4">
      <t>メイ</t>
    </rPh>
    <phoneticPr fontId="2"/>
  </si>
  <si>
    <t>三重県知事</t>
    <rPh sb="0" eb="3">
      <t>ミエケン</t>
    </rPh>
    <rPh sb="3" eb="5">
      <t>チジ</t>
    </rPh>
    <phoneticPr fontId="2"/>
  </si>
  <si>
    <t>鈴木英敬　あて</t>
    <phoneticPr fontId="2"/>
  </si>
  <si>
    <t>提案書
ページ</t>
    <rPh sb="0" eb="3">
      <t>テイアンショ</t>
    </rPh>
    <phoneticPr fontId="10"/>
  </si>
  <si>
    <t>開示の可否</t>
    <rPh sb="0" eb="2">
      <t>カイジ</t>
    </rPh>
    <rPh sb="3" eb="5">
      <t>カヒ</t>
    </rPh>
    <phoneticPr fontId="10"/>
  </si>
  <si>
    <t>開示可能な範囲</t>
    <rPh sb="0" eb="2">
      <t>カイジ</t>
    </rPh>
    <rPh sb="2" eb="4">
      <t>カノウ</t>
    </rPh>
    <rPh sb="5" eb="7">
      <t>ハンイ</t>
    </rPh>
    <phoneticPr fontId="10"/>
  </si>
  <si>
    <t>リスト</t>
    <phoneticPr fontId="10"/>
  </si>
  <si>
    <t>全て開示可</t>
    <rPh sb="0" eb="1">
      <t>スベ</t>
    </rPh>
    <rPh sb="2" eb="4">
      <t>カイジ</t>
    </rPh>
    <rPh sb="4" eb="5">
      <t>カ</t>
    </rPh>
    <phoneticPr fontId="10"/>
  </si>
  <si>
    <t>全て開示不可</t>
    <rPh sb="0" eb="1">
      <t>スベ</t>
    </rPh>
    <rPh sb="2" eb="4">
      <t>カイジ</t>
    </rPh>
    <rPh sb="4" eb="6">
      <t>フカ</t>
    </rPh>
    <phoneticPr fontId="10"/>
  </si>
  <si>
    <t>一部開示可</t>
    <rPh sb="0" eb="2">
      <t>イチブ</t>
    </rPh>
    <rPh sb="2" eb="4">
      <t>カイジ</t>
    </rPh>
    <rPh sb="4" eb="5">
      <t>カ</t>
    </rPh>
    <phoneticPr fontId="10"/>
  </si>
  <si>
    <t>5行目から10行目まで開示可能</t>
    <rPh sb="1" eb="3">
      <t>ギョウメ</t>
    </rPh>
    <rPh sb="7" eb="9">
      <t>ギョウメ</t>
    </rPh>
    <rPh sb="11" eb="13">
      <t>カイジ</t>
    </rPh>
    <rPh sb="13" eb="15">
      <t>カノウ</t>
    </rPh>
    <phoneticPr fontId="10"/>
  </si>
  <si>
    <t>番号</t>
    <rPh sb="0" eb="2">
      <t>バンゴウ</t>
    </rPh>
    <phoneticPr fontId="10"/>
  </si>
  <si>
    <t>質問内容</t>
    <rPh sb="0" eb="2">
      <t>シツモン</t>
    </rPh>
    <rPh sb="2" eb="4">
      <t>ナイヨウ</t>
    </rPh>
    <phoneticPr fontId="10"/>
  </si>
  <si>
    <t>例 ）　　　1</t>
    <rPh sb="0" eb="1">
      <t>レイ</t>
    </rPh>
    <phoneticPr fontId="10"/>
  </si>
  <si>
    <t>例 ）　　　2</t>
    <rPh sb="0" eb="1">
      <t>レイ</t>
    </rPh>
    <phoneticPr fontId="10"/>
  </si>
  <si>
    <t>例 ）　　　3</t>
    <rPh sb="0" eb="1">
      <t>レイ</t>
    </rPh>
    <phoneticPr fontId="10"/>
  </si>
  <si>
    <t>１．同時接続数</t>
    <rPh sb="2" eb="4">
      <t>ドウジ</t>
    </rPh>
    <rPh sb="4" eb="7">
      <t>セツゾクスウ</t>
    </rPh>
    <phoneticPr fontId="2"/>
  </si>
  <si>
    <t>機能区分</t>
    <rPh sb="0" eb="2">
      <t>キノウ</t>
    </rPh>
    <rPh sb="2" eb="3">
      <t>ク</t>
    </rPh>
    <rPh sb="3" eb="4">
      <t>ブン</t>
    </rPh>
    <phoneticPr fontId="10"/>
  </si>
  <si>
    <t>項番</t>
    <rPh sb="0" eb="2">
      <t>コウバン</t>
    </rPh>
    <phoneticPr fontId="10"/>
  </si>
  <si>
    <t>大項目</t>
    <rPh sb="0" eb="3">
      <t>ダイコウモク</t>
    </rPh>
    <phoneticPr fontId="10"/>
  </si>
  <si>
    <t>中項目</t>
    <rPh sb="0" eb="3">
      <t>チュウコウモク</t>
    </rPh>
    <phoneticPr fontId="10"/>
  </si>
  <si>
    <t>小項目</t>
    <rPh sb="0" eb="3">
      <t>ショウコウモク</t>
    </rPh>
    <phoneticPr fontId="10"/>
  </si>
  <si>
    <t>機能要件</t>
    <rPh sb="0" eb="2">
      <t>キノウ</t>
    </rPh>
    <rPh sb="2" eb="4">
      <t>ヨウケン</t>
    </rPh>
    <phoneticPr fontId="10"/>
  </si>
  <si>
    <t>利用権限</t>
    <rPh sb="0" eb="2">
      <t>リヨウ</t>
    </rPh>
    <rPh sb="2" eb="4">
      <t>ケンゲン</t>
    </rPh>
    <phoneticPr fontId="10"/>
  </si>
  <si>
    <t>備考</t>
    <rPh sb="0" eb="2">
      <t>ビコウ</t>
    </rPh>
    <phoneticPr fontId="10"/>
  </si>
  <si>
    <t>共通</t>
    <rPh sb="0" eb="2">
      <t>キョウツウ</t>
    </rPh>
    <phoneticPr fontId="10"/>
  </si>
  <si>
    <t>画面表示</t>
    <rPh sb="0" eb="2">
      <t>ガメン</t>
    </rPh>
    <rPh sb="2" eb="4">
      <t>ヒョウジ</t>
    </rPh>
    <phoneticPr fontId="10"/>
  </si>
  <si>
    <t>表示方法</t>
    <rPh sb="0" eb="2">
      <t>ヒョウジ</t>
    </rPh>
    <rPh sb="2" eb="4">
      <t>ホウホウ</t>
    </rPh>
    <phoneticPr fontId="10"/>
  </si>
  <si>
    <t>年月日</t>
    <rPh sb="0" eb="1">
      <t>ネン</t>
    </rPh>
    <rPh sb="1" eb="3">
      <t>ガッピ</t>
    </rPh>
    <phoneticPr fontId="10"/>
  </si>
  <si>
    <t xml:space="preserve">画面表示される年月日は、和暦表示とする。
</t>
    <rPh sb="0" eb="2">
      <t>ガメン</t>
    </rPh>
    <rPh sb="2" eb="4">
      <t>ヒョウジ</t>
    </rPh>
    <rPh sb="7" eb="10">
      <t>ネンガッピ</t>
    </rPh>
    <rPh sb="12" eb="14">
      <t>ワレキ</t>
    </rPh>
    <rPh sb="14" eb="16">
      <t>ヒョウジ</t>
    </rPh>
    <phoneticPr fontId="10"/>
  </si>
  <si>
    <t>ゲスト</t>
    <phoneticPr fontId="10"/>
  </si>
  <si>
    <t>表示制御</t>
    <rPh sb="0" eb="2">
      <t>ヒョウジ</t>
    </rPh>
    <rPh sb="2" eb="4">
      <t>セイギョ</t>
    </rPh>
    <phoneticPr fontId="10"/>
  </si>
  <si>
    <t xml:space="preserve">入力可能文字数内で直接入力した文字等は、画面上で全て表示できること。
</t>
    <rPh sb="0" eb="2">
      <t>ニュウリョク</t>
    </rPh>
    <rPh sb="2" eb="4">
      <t>カノウ</t>
    </rPh>
    <rPh sb="4" eb="7">
      <t>モジスウ</t>
    </rPh>
    <rPh sb="7" eb="8">
      <t>ナイ</t>
    </rPh>
    <rPh sb="9" eb="11">
      <t>チョクセツ</t>
    </rPh>
    <rPh sb="11" eb="13">
      <t>ニュウリョク</t>
    </rPh>
    <rPh sb="15" eb="17">
      <t>モジ</t>
    </rPh>
    <rPh sb="17" eb="18">
      <t>トウ</t>
    </rPh>
    <rPh sb="20" eb="23">
      <t>ガメンジョウ</t>
    </rPh>
    <rPh sb="24" eb="25">
      <t>スベ</t>
    </rPh>
    <rPh sb="26" eb="28">
      <t>ヒョウジ</t>
    </rPh>
    <phoneticPr fontId="10"/>
  </si>
  <si>
    <t xml:space="preserve">スクロールバー等により表示領域を移動する場合は、マウスホイールでもできること。
</t>
    <rPh sb="7" eb="8">
      <t>トウ</t>
    </rPh>
    <rPh sb="11" eb="13">
      <t>ヒョウジ</t>
    </rPh>
    <rPh sb="13" eb="15">
      <t>リョウイキ</t>
    </rPh>
    <rPh sb="16" eb="18">
      <t>イドウ</t>
    </rPh>
    <rPh sb="20" eb="22">
      <t>バアイ</t>
    </rPh>
    <phoneticPr fontId="10"/>
  </si>
  <si>
    <t>タイムアウト</t>
    <phoneticPr fontId="10"/>
  </si>
  <si>
    <t>データ保持</t>
    <rPh sb="3" eb="5">
      <t>ホジ</t>
    </rPh>
    <phoneticPr fontId="10"/>
  </si>
  <si>
    <t>画面入力</t>
    <rPh sb="0" eb="2">
      <t>ガメン</t>
    </rPh>
    <rPh sb="2" eb="4">
      <t>ニュウリョク</t>
    </rPh>
    <phoneticPr fontId="10"/>
  </si>
  <si>
    <t>文字等入力</t>
    <rPh sb="0" eb="2">
      <t>モジ</t>
    </rPh>
    <rPh sb="2" eb="3">
      <t>トウ</t>
    </rPh>
    <rPh sb="3" eb="5">
      <t>ニュウリョク</t>
    </rPh>
    <phoneticPr fontId="10"/>
  </si>
  <si>
    <t>マウス操作</t>
    <rPh sb="3" eb="5">
      <t>ソウサ</t>
    </rPh>
    <phoneticPr fontId="10"/>
  </si>
  <si>
    <t>積算</t>
    <rPh sb="0" eb="2">
      <t>セキサン</t>
    </rPh>
    <phoneticPr fontId="10"/>
  </si>
  <si>
    <t>ログイン</t>
    <phoneticPr fontId="10"/>
  </si>
  <si>
    <t>画面構成</t>
    <rPh sb="0" eb="2">
      <t>ガメン</t>
    </rPh>
    <rPh sb="2" eb="4">
      <t>コウセイ</t>
    </rPh>
    <phoneticPr fontId="10"/>
  </si>
  <si>
    <t>構成</t>
    <rPh sb="0" eb="2">
      <t>コウセイ</t>
    </rPh>
    <phoneticPr fontId="10"/>
  </si>
  <si>
    <t>パスワード変更</t>
    <rPh sb="5" eb="7">
      <t>ヘンコウ</t>
    </rPh>
    <phoneticPr fontId="10"/>
  </si>
  <si>
    <t>メニュー</t>
    <phoneticPr fontId="10"/>
  </si>
  <si>
    <t xml:space="preserve">ログイン後の各機能を使用するためのポータルサイトであり、各機能に移行するボタン等をシンプルかつ見やすく配置し、画面遷移も極力少なくすること。
</t>
    <rPh sb="4" eb="5">
      <t>ゴ</t>
    </rPh>
    <rPh sb="6" eb="9">
      <t>カクキノウ</t>
    </rPh>
    <rPh sb="10" eb="12">
      <t>シヨウ</t>
    </rPh>
    <rPh sb="28" eb="31">
      <t>カクキノウ</t>
    </rPh>
    <rPh sb="32" eb="34">
      <t>イコウ</t>
    </rPh>
    <rPh sb="39" eb="40">
      <t>トウ</t>
    </rPh>
    <rPh sb="47" eb="48">
      <t>ミ</t>
    </rPh>
    <rPh sb="51" eb="53">
      <t>ハイチ</t>
    </rPh>
    <rPh sb="55" eb="57">
      <t>ガメン</t>
    </rPh>
    <rPh sb="57" eb="59">
      <t>センイ</t>
    </rPh>
    <rPh sb="60" eb="62">
      <t>キョクリョク</t>
    </rPh>
    <rPh sb="62" eb="63">
      <t>スク</t>
    </rPh>
    <phoneticPr fontId="10"/>
  </si>
  <si>
    <t>設計書作成</t>
    <rPh sb="0" eb="3">
      <t>セッケイショ</t>
    </rPh>
    <rPh sb="3" eb="5">
      <t>サクセイ</t>
    </rPh>
    <phoneticPr fontId="10"/>
  </si>
  <si>
    <t>設計書区分選択</t>
    <rPh sb="0" eb="3">
      <t>セッケイショ</t>
    </rPh>
    <rPh sb="3" eb="5">
      <t>クブン</t>
    </rPh>
    <rPh sb="5" eb="7">
      <t>センタク</t>
    </rPh>
    <phoneticPr fontId="10"/>
  </si>
  <si>
    <t>設計書番号設定</t>
    <rPh sb="0" eb="3">
      <t>セッケイショ</t>
    </rPh>
    <rPh sb="3" eb="5">
      <t>バンゴウ</t>
    </rPh>
    <rPh sb="5" eb="7">
      <t>セッテイ</t>
    </rPh>
    <phoneticPr fontId="10"/>
  </si>
  <si>
    <t>作成区分</t>
    <rPh sb="0" eb="2">
      <t>サクセイ</t>
    </rPh>
    <rPh sb="2" eb="4">
      <t>クブン</t>
    </rPh>
    <phoneticPr fontId="10"/>
  </si>
  <si>
    <t xml:space="preserve">設計書全体にかかる適用年版と各種コード単位で選択した年版が異なる場合は、利用者の任意選択により、設計書全体にかかる適用年版に一括修正できること。
</t>
    <rPh sb="0" eb="3">
      <t>セッケイショ</t>
    </rPh>
    <rPh sb="3" eb="5">
      <t>ゼンタイ</t>
    </rPh>
    <rPh sb="9" eb="11">
      <t>テキヨウ</t>
    </rPh>
    <rPh sb="11" eb="13">
      <t>ネンバン</t>
    </rPh>
    <rPh sb="14" eb="16">
      <t>カクシュ</t>
    </rPh>
    <rPh sb="19" eb="21">
      <t>タンイ</t>
    </rPh>
    <rPh sb="22" eb="24">
      <t>センタク</t>
    </rPh>
    <rPh sb="26" eb="28">
      <t>ネンバン</t>
    </rPh>
    <rPh sb="29" eb="30">
      <t>コト</t>
    </rPh>
    <rPh sb="32" eb="34">
      <t>バアイ</t>
    </rPh>
    <rPh sb="36" eb="39">
      <t>リヨウシャ</t>
    </rPh>
    <rPh sb="40" eb="42">
      <t>ニンイ</t>
    </rPh>
    <rPh sb="42" eb="44">
      <t>センタク</t>
    </rPh>
    <rPh sb="62" eb="64">
      <t>イッカツ</t>
    </rPh>
    <rPh sb="64" eb="66">
      <t>シュウセイ</t>
    </rPh>
    <phoneticPr fontId="10"/>
  </si>
  <si>
    <t>設計書管理</t>
    <rPh sb="0" eb="3">
      <t>セッケイショ</t>
    </rPh>
    <rPh sb="3" eb="5">
      <t>カンリ</t>
    </rPh>
    <phoneticPr fontId="10"/>
  </si>
  <si>
    <t>一覧表示</t>
    <rPh sb="0" eb="2">
      <t>イチラン</t>
    </rPh>
    <rPh sb="2" eb="4">
      <t>ヒョウジ</t>
    </rPh>
    <phoneticPr fontId="10"/>
  </si>
  <si>
    <t>削除</t>
    <rPh sb="0" eb="2">
      <t>サクジョ</t>
    </rPh>
    <phoneticPr fontId="10"/>
  </si>
  <si>
    <t>保護設定</t>
    <rPh sb="0" eb="2">
      <t>ホゴ</t>
    </rPh>
    <rPh sb="2" eb="4">
      <t>セッテイ</t>
    </rPh>
    <phoneticPr fontId="10"/>
  </si>
  <si>
    <t>複写</t>
    <rPh sb="0" eb="2">
      <t>フクシャ</t>
    </rPh>
    <phoneticPr fontId="10"/>
  </si>
  <si>
    <t>設計書共有</t>
    <rPh sb="0" eb="3">
      <t>セッケイショ</t>
    </rPh>
    <rPh sb="3" eb="5">
      <t>キョウユウ</t>
    </rPh>
    <phoneticPr fontId="10"/>
  </si>
  <si>
    <t>外部保存・復元</t>
    <rPh sb="0" eb="2">
      <t>ガイブ</t>
    </rPh>
    <rPh sb="2" eb="4">
      <t>ホゾン</t>
    </rPh>
    <rPh sb="5" eb="7">
      <t>フクゲン</t>
    </rPh>
    <phoneticPr fontId="10"/>
  </si>
  <si>
    <t>ヘルプ</t>
    <phoneticPr fontId="10"/>
  </si>
  <si>
    <t>マニュアル参照</t>
    <rPh sb="5" eb="7">
      <t>サンショウ</t>
    </rPh>
    <phoneticPr fontId="10"/>
  </si>
  <si>
    <t xml:space="preserve">ヘルプ機能を使用できること。
</t>
    <rPh sb="3" eb="5">
      <t>キノウ</t>
    </rPh>
    <rPh sb="6" eb="8">
      <t>シヨウ</t>
    </rPh>
    <phoneticPr fontId="10"/>
  </si>
  <si>
    <t>全体構成</t>
    <rPh sb="0" eb="2">
      <t>ゼンタイ</t>
    </rPh>
    <rPh sb="2" eb="4">
      <t>コウセイ</t>
    </rPh>
    <phoneticPr fontId="10"/>
  </si>
  <si>
    <t>機能ボタン群</t>
    <rPh sb="5" eb="6">
      <t>グン</t>
    </rPh>
    <phoneticPr fontId="10"/>
  </si>
  <si>
    <t xml:space="preserve">機能ボタン群とは機能のボタン（アイコン）が配置されている範囲を指す。
機能のボタン（アイコン）は、見た目で判断しやすく作成するとともに、機能的に配置すること。
</t>
    <rPh sb="0" eb="2">
      <t>キノウ</t>
    </rPh>
    <rPh sb="5" eb="6">
      <t>グン</t>
    </rPh>
    <rPh sb="8" eb="10">
      <t>キノウ</t>
    </rPh>
    <rPh sb="21" eb="23">
      <t>ハイチ</t>
    </rPh>
    <rPh sb="28" eb="30">
      <t>ハンイ</t>
    </rPh>
    <rPh sb="31" eb="32">
      <t>サ</t>
    </rPh>
    <rPh sb="35" eb="37">
      <t>キノウ</t>
    </rPh>
    <rPh sb="49" eb="50">
      <t>ミ</t>
    </rPh>
    <rPh sb="51" eb="52">
      <t>メ</t>
    </rPh>
    <rPh sb="53" eb="55">
      <t>ハンダン</t>
    </rPh>
    <rPh sb="59" eb="61">
      <t>サクセイ</t>
    </rPh>
    <rPh sb="68" eb="71">
      <t>キノウテキ</t>
    </rPh>
    <rPh sb="72" eb="74">
      <t>ハイチ</t>
    </rPh>
    <phoneticPr fontId="10"/>
  </si>
  <si>
    <t>内訳</t>
    <rPh sb="0" eb="2">
      <t>ウチワケ</t>
    </rPh>
    <phoneticPr fontId="10"/>
  </si>
  <si>
    <t>総括情報</t>
    <rPh sb="0" eb="2">
      <t>ソウカツ</t>
    </rPh>
    <rPh sb="2" eb="4">
      <t>ジョウホウ</t>
    </rPh>
    <phoneticPr fontId="10"/>
  </si>
  <si>
    <t>設計書名</t>
    <rPh sb="0" eb="3">
      <t>セッケイショ</t>
    </rPh>
    <rPh sb="3" eb="4">
      <t>メイ</t>
    </rPh>
    <phoneticPr fontId="10"/>
  </si>
  <si>
    <t>単価地区</t>
    <rPh sb="0" eb="2">
      <t>タンカ</t>
    </rPh>
    <rPh sb="2" eb="4">
      <t>チク</t>
    </rPh>
    <phoneticPr fontId="10"/>
  </si>
  <si>
    <t>諸経費区分</t>
    <rPh sb="0" eb="3">
      <t>ショケイヒ</t>
    </rPh>
    <rPh sb="3" eb="5">
      <t>クブン</t>
    </rPh>
    <phoneticPr fontId="10"/>
  </si>
  <si>
    <t>諸経費率</t>
    <rPh sb="0" eb="3">
      <t>ショケイヒ</t>
    </rPh>
    <rPh sb="3" eb="4">
      <t>リツ</t>
    </rPh>
    <phoneticPr fontId="10"/>
  </si>
  <si>
    <t>消費税率</t>
    <rPh sb="0" eb="3">
      <t>ショウヒゼイ</t>
    </rPh>
    <rPh sb="3" eb="4">
      <t>リツ</t>
    </rPh>
    <phoneticPr fontId="10"/>
  </si>
  <si>
    <t>選択計上</t>
    <rPh sb="0" eb="2">
      <t>センタク</t>
    </rPh>
    <rPh sb="2" eb="4">
      <t>ケイジョウ</t>
    </rPh>
    <phoneticPr fontId="10"/>
  </si>
  <si>
    <t>任意計上</t>
    <rPh sb="0" eb="2">
      <t>ニンイ</t>
    </rPh>
    <rPh sb="2" eb="4">
      <t>ケイジョウ</t>
    </rPh>
    <phoneticPr fontId="10"/>
  </si>
  <si>
    <t>任意作成</t>
    <rPh sb="0" eb="2">
      <t>ニンイ</t>
    </rPh>
    <rPh sb="2" eb="4">
      <t>サクセイ</t>
    </rPh>
    <phoneticPr fontId="10"/>
  </si>
  <si>
    <t>名称変更</t>
    <rPh sb="0" eb="2">
      <t>メイショウ</t>
    </rPh>
    <rPh sb="2" eb="4">
      <t>ヘンコウ</t>
    </rPh>
    <phoneticPr fontId="10"/>
  </si>
  <si>
    <t>数量・単位入力</t>
    <rPh sb="0" eb="2">
      <t>スウリョウ</t>
    </rPh>
    <rPh sb="3" eb="5">
      <t>タンイ</t>
    </rPh>
    <rPh sb="5" eb="7">
      <t>ニュウリョク</t>
    </rPh>
    <phoneticPr fontId="10"/>
  </si>
  <si>
    <t>単価置き換え</t>
    <rPh sb="0" eb="2">
      <t>タンカ</t>
    </rPh>
    <rPh sb="2" eb="3">
      <t>オ</t>
    </rPh>
    <rPh sb="4" eb="5">
      <t>カ</t>
    </rPh>
    <phoneticPr fontId="10"/>
  </si>
  <si>
    <t>管理費区分設定</t>
    <rPh sb="0" eb="3">
      <t>カンリヒ</t>
    </rPh>
    <rPh sb="3" eb="5">
      <t>クブン</t>
    </rPh>
    <rPh sb="5" eb="7">
      <t>セッテイ</t>
    </rPh>
    <phoneticPr fontId="10"/>
  </si>
  <si>
    <t>労務費割り増し設定</t>
    <rPh sb="0" eb="3">
      <t>ロウムヒ</t>
    </rPh>
    <rPh sb="3" eb="4">
      <t>ワ</t>
    </rPh>
    <rPh sb="5" eb="6">
      <t>マ</t>
    </rPh>
    <rPh sb="7" eb="9">
      <t>セッテイ</t>
    </rPh>
    <phoneticPr fontId="10"/>
  </si>
  <si>
    <t>摘要欄入力・表示</t>
    <rPh sb="2" eb="3">
      <t>ラン</t>
    </rPh>
    <rPh sb="3" eb="5">
      <t>ニュウリョク</t>
    </rPh>
    <rPh sb="6" eb="8">
      <t>ヒョウジ</t>
    </rPh>
    <phoneticPr fontId="10"/>
  </si>
  <si>
    <t xml:space="preserve">摘要欄に直接入力でき、画面上や帳票に出力できること。
</t>
    <rPh sb="2" eb="3">
      <t>ラン</t>
    </rPh>
    <rPh sb="4" eb="6">
      <t>チョクセツ</t>
    </rPh>
    <rPh sb="6" eb="8">
      <t>ニュウリョク</t>
    </rPh>
    <rPh sb="11" eb="13">
      <t>ガメン</t>
    </rPh>
    <rPh sb="13" eb="14">
      <t>ジョウ</t>
    </rPh>
    <rPh sb="15" eb="17">
      <t>チョウヒョウ</t>
    </rPh>
    <rPh sb="18" eb="20">
      <t>シュツリョク</t>
    </rPh>
    <phoneticPr fontId="10"/>
  </si>
  <si>
    <t>各種コード計上</t>
    <rPh sb="0" eb="2">
      <t>カクシュ</t>
    </rPh>
    <rPh sb="5" eb="7">
      <t>ケイジョウ</t>
    </rPh>
    <phoneticPr fontId="10"/>
  </si>
  <si>
    <t>歩掛コード、単価コード計上</t>
    <rPh sb="0" eb="2">
      <t>ブガカリ</t>
    </rPh>
    <rPh sb="6" eb="8">
      <t>タンカ</t>
    </rPh>
    <rPh sb="11" eb="13">
      <t>ケイジョウ</t>
    </rPh>
    <phoneticPr fontId="10"/>
  </si>
  <si>
    <t>各種コードとは、歩掛コード、代価コード、単価コード、特殊コードを指す。</t>
    <rPh sb="0" eb="2">
      <t>カクシュ</t>
    </rPh>
    <rPh sb="8" eb="10">
      <t>ブガカリ</t>
    </rPh>
    <rPh sb="14" eb="16">
      <t>ダイカ</t>
    </rPh>
    <rPh sb="20" eb="22">
      <t>タンカ</t>
    </rPh>
    <rPh sb="26" eb="28">
      <t>トクシュ</t>
    </rPh>
    <rPh sb="32" eb="33">
      <t>サ</t>
    </rPh>
    <phoneticPr fontId="10"/>
  </si>
  <si>
    <t>数量計上</t>
    <rPh sb="0" eb="2">
      <t>スウリョウ</t>
    </rPh>
    <rPh sb="2" eb="4">
      <t>ケイジョウ</t>
    </rPh>
    <phoneticPr fontId="10"/>
  </si>
  <si>
    <t xml:space="preserve">各種コードに、数量を直接入力できること。
</t>
    <rPh sb="0" eb="2">
      <t>カクシュ</t>
    </rPh>
    <rPh sb="7" eb="9">
      <t>スウリョウ</t>
    </rPh>
    <rPh sb="10" eb="12">
      <t>チョクセツ</t>
    </rPh>
    <rPh sb="12" eb="14">
      <t>ニュウリョク</t>
    </rPh>
    <phoneticPr fontId="10"/>
  </si>
  <si>
    <t>条件選択</t>
    <rPh sb="0" eb="2">
      <t>ジョウケン</t>
    </rPh>
    <rPh sb="2" eb="4">
      <t>センタク</t>
    </rPh>
    <phoneticPr fontId="10"/>
  </si>
  <si>
    <t>非表示設定</t>
    <rPh sb="0" eb="3">
      <t>ヒヒョウジ</t>
    </rPh>
    <rPh sb="3" eb="5">
      <t>セッテイ</t>
    </rPh>
    <phoneticPr fontId="10"/>
  </si>
  <si>
    <t>規格欄変更</t>
    <rPh sb="0" eb="3">
      <t>キカクラン</t>
    </rPh>
    <rPh sb="3" eb="5">
      <t>ヘンコウ</t>
    </rPh>
    <phoneticPr fontId="10"/>
  </si>
  <si>
    <t xml:space="preserve">各種コードの摘要欄に直接入力でき、画面上や印刷帳票に出力できること。
</t>
    <rPh sb="0" eb="2">
      <t>カクシュ</t>
    </rPh>
    <rPh sb="8" eb="9">
      <t>ラン</t>
    </rPh>
    <rPh sb="10" eb="12">
      <t>チョクセツ</t>
    </rPh>
    <rPh sb="12" eb="14">
      <t>ニュウリョク</t>
    </rPh>
    <rPh sb="17" eb="19">
      <t>ガメン</t>
    </rPh>
    <rPh sb="19" eb="20">
      <t>ジョウ</t>
    </rPh>
    <rPh sb="21" eb="23">
      <t>インサツ</t>
    </rPh>
    <rPh sb="23" eb="25">
      <t>チョウヒョウ</t>
    </rPh>
    <rPh sb="26" eb="28">
      <t>シュツリョク</t>
    </rPh>
    <phoneticPr fontId="10"/>
  </si>
  <si>
    <t>端数調整設定</t>
    <rPh sb="0" eb="2">
      <t>ハスウ</t>
    </rPh>
    <rPh sb="2" eb="4">
      <t>チョウセイ</t>
    </rPh>
    <rPh sb="4" eb="6">
      <t>セッテイ</t>
    </rPh>
    <phoneticPr fontId="10"/>
  </si>
  <si>
    <t>諸雑費、集計処理対象設定</t>
    <rPh sb="0" eb="3">
      <t>ショザッピ</t>
    </rPh>
    <rPh sb="4" eb="6">
      <t>シュウケイ</t>
    </rPh>
    <rPh sb="6" eb="8">
      <t>ショリ</t>
    </rPh>
    <rPh sb="8" eb="10">
      <t>タイショウ</t>
    </rPh>
    <rPh sb="10" eb="12">
      <t>セッテイ</t>
    </rPh>
    <phoneticPr fontId="10"/>
  </si>
  <si>
    <t>出力設定</t>
    <rPh sb="0" eb="2">
      <t>シュツリョク</t>
    </rPh>
    <rPh sb="2" eb="4">
      <t>セッテイ</t>
    </rPh>
    <phoneticPr fontId="10"/>
  </si>
  <si>
    <t>試算・プレビュー</t>
    <rPh sb="0" eb="2">
      <t>シサン</t>
    </rPh>
    <phoneticPr fontId="10"/>
  </si>
  <si>
    <t>代価複写</t>
    <rPh sb="0" eb="2">
      <t>ダイカ</t>
    </rPh>
    <rPh sb="2" eb="4">
      <t>フクシャ</t>
    </rPh>
    <phoneticPr fontId="10"/>
  </si>
  <si>
    <t xml:space="preserve">外部ファイル取り込み
</t>
    <rPh sb="0" eb="2">
      <t>ガイブ</t>
    </rPh>
    <rPh sb="6" eb="7">
      <t>ト</t>
    </rPh>
    <rPh sb="8" eb="9">
      <t>コ</t>
    </rPh>
    <phoneticPr fontId="10"/>
  </si>
  <si>
    <t xml:space="preserve">内訳の画面上に直接入力することにより数量を計上できること。
</t>
    <rPh sb="0" eb="2">
      <t>ウチワケ</t>
    </rPh>
    <rPh sb="3" eb="6">
      <t>ガメンジョウ</t>
    </rPh>
    <rPh sb="7" eb="9">
      <t>チョクセツ</t>
    </rPh>
    <rPh sb="9" eb="11">
      <t>ニュウリョク</t>
    </rPh>
    <rPh sb="18" eb="20">
      <t>スウリョウ</t>
    </rPh>
    <rPh sb="21" eb="23">
      <t>ケイジョウ</t>
    </rPh>
    <phoneticPr fontId="10"/>
  </si>
  <si>
    <t>代価登録</t>
    <rPh sb="0" eb="2">
      <t>ダイカ</t>
    </rPh>
    <rPh sb="2" eb="4">
      <t>トウロク</t>
    </rPh>
    <phoneticPr fontId="10"/>
  </si>
  <si>
    <t>コード登録</t>
    <rPh sb="3" eb="5">
      <t>トウロク</t>
    </rPh>
    <phoneticPr fontId="10"/>
  </si>
  <si>
    <t xml:space="preserve">代価コードの新規追加・修正・削除ができること。
作成された代価コードは当該設計書内に保存されること。
最低限以下に示す項目を直接入力もしくは一覧から選択し設定できること。
１．代価コード番号
２．名称
３．規格
４．単位
５．単位数量（割返し数量）
６．端数調整
７．適用年版
</t>
    <rPh sb="0" eb="2">
      <t>ダイカ</t>
    </rPh>
    <rPh sb="6" eb="8">
      <t>シンキ</t>
    </rPh>
    <rPh sb="11" eb="13">
      <t>シュウセイ</t>
    </rPh>
    <rPh sb="14" eb="16">
      <t>サクジョ</t>
    </rPh>
    <rPh sb="24" eb="26">
      <t>サクセイ</t>
    </rPh>
    <rPh sb="29" eb="31">
      <t>ダイカ</t>
    </rPh>
    <rPh sb="35" eb="37">
      <t>トウガイ</t>
    </rPh>
    <rPh sb="37" eb="40">
      <t>セッケイショ</t>
    </rPh>
    <rPh sb="40" eb="41">
      <t>ナイ</t>
    </rPh>
    <rPh sb="42" eb="44">
      <t>ホゾン</t>
    </rPh>
    <rPh sb="51" eb="54">
      <t>サイテイゲン</t>
    </rPh>
    <rPh sb="54" eb="56">
      <t>イカ</t>
    </rPh>
    <rPh sb="57" eb="58">
      <t>シメ</t>
    </rPh>
    <rPh sb="59" eb="61">
      <t>コウモク</t>
    </rPh>
    <rPh sb="62" eb="64">
      <t>チョクセツ</t>
    </rPh>
    <rPh sb="64" eb="66">
      <t>ニュウリョク</t>
    </rPh>
    <rPh sb="74" eb="76">
      <t>センタク</t>
    </rPh>
    <rPh sb="77" eb="79">
      <t>セッテイ</t>
    </rPh>
    <rPh sb="88" eb="90">
      <t>ダイカ</t>
    </rPh>
    <rPh sb="93" eb="95">
      <t>バンゴウ</t>
    </rPh>
    <rPh sb="98" eb="100">
      <t>メイショウ</t>
    </rPh>
    <rPh sb="103" eb="105">
      <t>キカク</t>
    </rPh>
    <rPh sb="127" eb="129">
      <t>ハスウ</t>
    </rPh>
    <rPh sb="129" eb="131">
      <t>チョウセイ</t>
    </rPh>
    <phoneticPr fontId="10"/>
  </si>
  <si>
    <t>複数削除</t>
    <rPh sb="0" eb="2">
      <t>フクスウ</t>
    </rPh>
    <rPh sb="2" eb="4">
      <t>サクジョ</t>
    </rPh>
    <phoneticPr fontId="10"/>
  </si>
  <si>
    <t xml:space="preserve">追加した代価コードは複数指定し一括して削除できること。
</t>
    <rPh sb="4" eb="6">
      <t>ダイカ</t>
    </rPh>
    <rPh sb="10" eb="12">
      <t>フクスウ</t>
    </rPh>
    <rPh sb="12" eb="14">
      <t>シテイ</t>
    </rPh>
    <rPh sb="15" eb="17">
      <t>イッカツ</t>
    </rPh>
    <rPh sb="19" eb="21">
      <t>サクジョ</t>
    </rPh>
    <phoneticPr fontId="10"/>
  </si>
  <si>
    <t>単位設定</t>
    <rPh sb="0" eb="2">
      <t>タンイ</t>
    </rPh>
    <rPh sb="2" eb="4">
      <t>セッテイ</t>
    </rPh>
    <phoneticPr fontId="10"/>
  </si>
  <si>
    <t xml:space="preserve">代価表内には、各種コードを計上できること。
</t>
    <rPh sb="0" eb="2">
      <t>ダイカ</t>
    </rPh>
    <rPh sb="2" eb="3">
      <t>ヒョウ</t>
    </rPh>
    <rPh sb="3" eb="4">
      <t>ナイ</t>
    </rPh>
    <rPh sb="7" eb="9">
      <t>カクシュ</t>
    </rPh>
    <rPh sb="13" eb="15">
      <t>ケイジョウ</t>
    </rPh>
    <phoneticPr fontId="10"/>
  </si>
  <si>
    <t xml:space="preserve">各種コードとは、歩掛コード、代価コード、単価コード、特殊コードを指す。
</t>
    <rPh sb="0" eb="2">
      <t>カクシュ</t>
    </rPh>
    <rPh sb="8" eb="10">
      <t>ブガカリ</t>
    </rPh>
    <rPh sb="14" eb="16">
      <t>ダイカ</t>
    </rPh>
    <rPh sb="20" eb="22">
      <t>タンカ</t>
    </rPh>
    <rPh sb="26" eb="28">
      <t>トクシュ</t>
    </rPh>
    <rPh sb="32" eb="33">
      <t>サ</t>
    </rPh>
    <phoneticPr fontId="10"/>
  </si>
  <si>
    <t>流用登録</t>
    <rPh sb="0" eb="2">
      <t>リュウヨウ</t>
    </rPh>
    <rPh sb="2" eb="4">
      <t>トウロク</t>
    </rPh>
    <phoneticPr fontId="10"/>
  </si>
  <si>
    <t xml:space="preserve">金抜き帳票への数量の出力の有無を設定できること。
</t>
    <rPh sb="0" eb="1">
      <t>キン</t>
    </rPh>
    <rPh sb="1" eb="2">
      <t>ヌ</t>
    </rPh>
    <rPh sb="3" eb="5">
      <t>チョウヒョウ</t>
    </rPh>
    <rPh sb="7" eb="9">
      <t>スウリョウ</t>
    </rPh>
    <rPh sb="10" eb="12">
      <t>シュツリョク</t>
    </rPh>
    <rPh sb="13" eb="15">
      <t>ウム</t>
    </rPh>
    <rPh sb="16" eb="18">
      <t>セッテイ</t>
    </rPh>
    <phoneticPr fontId="10"/>
  </si>
  <si>
    <t xml:space="preserve">試算でき、計算結果を帳票形式でプレビュー表示できること。
</t>
    <rPh sb="0" eb="2">
      <t>シサン</t>
    </rPh>
    <rPh sb="5" eb="7">
      <t>ケイサン</t>
    </rPh>
    <rPh sb="7" eb="9">
      <t>ケッカ</t>
    </rPh>
    <rPh sb="10" eb="12">
      <t>チョウヒョウ</t>
    </rPh>
    <rPh sb="12" eb="14">
      <t>ケイシキ</t>
    </rPh>
    <rPh sb="20" eb="22">
      <t>ヒョウジ</t>
    </rPh>
    <phoneticPr fontId="10"/>
  </si>
  <si>
    <t>共有設定</t>
    <rPh sb="0" eb="2">
      <t>キョウユウ</t>
    </rPh>
    <rPh sb="2" eb="4">
      <t>セッテイ</t>
    </rPh>
    <phoneticPr fontId="10"/>
  </si>
  <si>
    <t xml:space="preserve">他団体・団体内・所属内に対して、登録した代価データの共有設定ができること。
共有対象となった利用者からは、代価登録の流用機能により流用できること。
</t>
    <rPh sb="16" eb="18">
      <t>トウロク</t>
    </rPh>
    <rPh sb="20" eb="22">
      <t>ダイカ</t>
    </rPh>
    <rPh sb="53" eb="55">
      <t>ダイカ</t>
    </rPh>
    <rPh sb="55" eb="57">
      <t>トウロク</t>
    </rPh>
    <rPh sb="58" eb="60">
      <t>リュウヨウ</t>
    </rPh>
    <rPh sb="60" eb="62">
      <t>キノウ</t>
    </rPh>
    <rPh sb="65" eb="67">
      <t>リュウヨウ</t>
    </rPh>
    <phoneticPr fontId="10"/>
  </si>
  <si>
    <t>単価登録</t>
    <rPh sb="0" eb="2">
      <t>タンカ</t>
    </rPh>
    <rPh sb="2" eb="4">
      <t>トウロク</t>
    </rPh>
    <phoneticPr fontId="10"/>
  </si>
  <si>
    <t xml:space="preserve">金抜き帳票への単位の出力の有無を設定できること。
</t>
    <rPh sb="0" eb="1">
      <t>キン</t>
    </rPh>
    <rPh sb="1" eb="2">
      <t>ヌ</t>
    </rPh>
    <rPh sb="3" eb="5">
      <t>チョウヒョウ</t>
    </rPh>
    <rPh sb="7" eb="9">
      <t>タンイ</t>
    </rPh>
    <rPh sb="10" eb="12">
      <t>シュツリョク</t>
    </rPh>
    <rPh sb="13" eb="15">
      <t>ウム</t>
    </rPh>
    <rPh sb="16" eb="18">
      <t>セッテイ</t>
    </rPh>
    <phoneticPr fontId="10"/>
  </si>
  <si>
    <t>共通機能</t>
    <rPh sb="0" eb="2">
      <t>キョウツウ</t>
    </rPh>
    <rPh sb="2" eb="4">
      <t>キノウ</t>
    </rPh>
    <phoneticPr fontId="10"/>
  </si>
  <si>
    <t>元に戻す</t>
  </si>
  <si>
    <t xml:space="preserve">直前の削除前の状態に戻せること。
</t>
    <rPh sb="0" eb="2">
      <t>チョクゼン</t>
    </rPh>
    <rPh sb="3" eb="5">
      <t>サクジョ</t>
    </rPh>
    <rPh sb="5" eb="6">
      <t>マエ</t>
    </rPh>
    <rPh sb="7" eb="9">
      <t>ジョウタイ</t>
    </rPh>
    <rPh sb="10" eb="11">
      <t>モド</t>
    </rPh>
    <phoneticPr fontId="10"/>
  </si>
  <si>
    <t xml:space="preserve">定められた回数分の操作を保存しておき、各操作前の状態に戻せること。
</t>
    <rPh sb="0" eb="1">
      <t>サダ</t>
    </rPh>
    <rPh sb="5" eb="7">
      <t>カイスウ</t>
    </rPh>
    <rPh sb="7" eb="8">
      <t>ブン</t>
    </rPh>
    <rPh sb="9" eb="11">
      <t>ソウサ</t>
    </rPh>
    <rPh sb="12" eb="14">
      <t>ホゾン</t>
    </rPh>
    <rPh sb="19" eb="20">
      <t>カク</t>
    </rPh>
    <rPh sb="20" eb="22">
      <t>ソウサ</t>
    </rPh>
    <rPh sb="22" eb="23">
      <t>マエ</t>
    </rPh>
    <rPh sb="24" eb="26">
      <t>ジョウタイ</t>
    </rPh>
    <rPh sb="27" eb="28">
      <t>モド</t>
    </rPh>
    <phoneticPr fontId="10"/>
  </si>
  <si>
    <t>やり直し</t>
    <rPh sb="2" eb="3">
      <t>ナオ</t>
    </rPh>
    <phoneticPr fontId="10"/>
  </si>
  <si>
    <t xml:space="preserve">元に戻すの実施前に戻せること。
</t>
    <rPh sb="0" eb="1">
      <t>モト</t>
    </rPh>
    <rPh sb="2" eb="3">
      <t>モド</t>
    </rPh>
    <rPh sb="5" eb="7">
      <t>ジッシ</t>
    </rPh>
    <rPh sb="7" eb="8">
      <t>マエ</t>
    </rPh>
    <rPh sb="9" eb="10">
      <t>モド</t>
    </rPh>
    <phoneticPr fontId="10"/>
  </si>
  <si>
    <t xml:space="preserve">定められた回数分の操作を保存しておき、各操作後の状態に戻せること。
</t>
    <rPh sb="0" eb="1">
      <t>サダ</t>
    </rPh>
    <rPh sb="5" eb="7">
      <t>カイスウ</t>
    </rPh>
    <rPh sb="7" eb="8">
      <t>ブン</t>
    </rPh>
    <rPh sb="9" eb="11">
      <t>ソウサ</t>
    </rPh>
    <rPh sb="12" eb="14">
      <t>ホゾン</t>
    </rPh>
    <rPh sb="19" eb="20">
      <t>カク</t>
    </rPh>
    <rPh sb="20" eb="22">
      <t>ソウサ</t>
    </rPh>
    <rPh sb="22" eb="23">
      <t>ゴ</t>
    </rPh>
    <rPh sb="24" eb="26">
      <t>ジョウタイ</t>
    </rPh>
    <rPh sb="27" eb="28">
      <t>モド</t>
    </rPh>
    <phoneticPr fontId="10"/>
  </si>
  <si>
    <t>検索</t>
    <rPh sb="0" eb="2">
      <t>ケンサク</t>
    </rPh>
    <phoneticPr fontId="10"/>
  </si>
  <si>
    <t>行複写</t>
    <rPh sb="0" eb="1">
      <t>ギョウ</t>
    </rPh>
    <rPh sb="1" eb="3">
      <t>フクシャ</t>
    </rPh>
    <phoneticPr fontId="10"/>
  </si>
  <si>
    <t>削除</t>
  </si>
  <si>
    <t>修正</t>
  </si>
  <si>
    <t>表示順変更</t>
    <rPh sb="0" eb="2">
      <t>ヒョウジ</t>
    </rPh>
    <rPh sb="2" eb="3">
      <t>ジュン</t>
    </rPh>
    <rPh sb="3" eb="5">
      <t>ヘンコウ</t>
    </rPh>
    <phoneticPr fontId="10"/>
  </si>
  <si>
    <t>ショートカットキー操作</t>
    <rPh sb="9" eb="11">
      <t>ソウサ</t>
    </rPh>
    <phoneticPr fontId="10"/>
  </si>
  <si>
    <t>保存</t>
    <rPh sb="0" eb="2">
      <t>ホゾン</t>
    </rPh>
    <phoneticPr fontId="10"/>
  </si>
  <si>
    <t>計算</t>
    <rPh sb="0" eb="2">
      <t>ケイサン</t>
    </rPh>
    <phoneticPr fontId="10"/>
  </si>
  <si>
    <t>終了</t>
    <rPh sb="0" eb="2">
      <t>シュウリョウ</t>
    </rPh>
    <phoneticPr fontId="10"/>
  </si>
  <si>
    <t>合併</t>
    <rPh sb="0" eb="2">
      <t>ガッペイ</t>
    </rPh>
    <phoneticPr fontId="10"/>
  </si>
  <si>
    <t xml:space="preserve">設計書に対して、目標工事、業務価格（減額のみ、千円止めを指定する）を直接入力し、一般管理費等の範囲内で経費を調整できること。
なお、経費調整可能な条件は以下のとおりとする。
１．一般管理費がある工事、委託
２．積算処理が正常に行われた状態の設計書
３．保護設定していない設計書
</t>
    <rPh sb="10" eb="12">
      <t>コウジ</t>
    </rPh>
    <rPh sb="13" eb="15">
      <t>ギョウム</t>
    </rPh>
    <rPh sb="15" eb="17">
      <t>カカク</t>
    </rPh>
    <rPh sb="18" eb="20">
      <t>ゲンガク</t>
    </rPh>
    <rPh sb="23" eb="25">
      <t>センエン</t>
    </rPh>
    <rPh sb="25" eb="26">
      <t>ド</t>
    </rPh>
    <rPh sb="28" eb="30">
      <t>シテイ</t>
    </rPh>
    <rPh sb="34" eb="36">
      <t>チョクセツ</t>
    </rPh>
    <rPh sb="36" eb="38">
      <t>ニュウリョク</t>
    </rPh>
    <rPh sb="40" eb="42">
      <t>イッパン</t>
    </rPh>
    <rPh sb="42" eb="45">
      <t>カンリヒ</t>
    </rPh>
    <rPh sb="45" eb="46">
      <t>トウ</t>
    </rPh>
    <rPh sb="47" eb="50">
      <t>ハンイナイ</t>
    </rPh>
    <rPh sb="51" eb="53">
      <t>ケイヒ</t>
    </rPh>
    <rPh sb="54" eb="56">
      <t>チョウセイ</t>
    </rPh>
    <rPh sb="66" eb="68">
      <t>ケイヒ</t>
    </rPh>
    <rPh sb="68" eb="70">
      <t>チョウセイ</t>
    </rPh>
    <rPh sb="70" eb="72">
      <t>カノウ</t>
    </rPh>
    <rPh sb="73" eb="75">
      <t>ジョウケン</t>
    </rPh>
    <rPh sb="76" eb="78">
      <t>イカ</t>
    </rPh>
    <rPh sb="97" eb="99">
      <t>コウジ</t>
    </rPh>
    <rPh sb="100" eb="102">
      <t>イタク</t>
    </rPh>
    <rPh sb="113" eb="114">
      <t>オコナ</t>
    </rPh>
    <rPh sb="128" eb="130">
      <t>セッテイ</t>
    </rPh>
    <phoneticPr fontId="10"/>
  </si>
  <si>
    <t xml:space="preserve">積算基準（共通編）第４章「随意契約方式により工事を発注する場合の共通仮設費、現場管理費及び一般管理費等の調整について」①-１-（３）以降に基づいた経費調整ができること。
</t>
    <rPh sb="0" eb="2">
      <t>セキサン</t>
    </rPh>
    <rPh sb="2" eb="4">
      <t>キジュン</t>
    </rPh>
    <rPh sb="5" eb="7">
      <t>キョウツウ</t>
    </rPh>
    <rPh sb="7" eb="8">
      <t>ヘン</t>
    </rPh>
    <rPh sb="9" eb="10">
      <t>ダイ</t>
    </rPh>
    <rPh sb="11" eb="12">
      <t>ショウ</t>
    </rPh>
    <rPh sb="13" eb="15">
      <t>ズイイ</t>
    </rPh>
    <rPh sb="15" eb="17">
      <t>ケイヤク</t>
    </rPh>
    <rPh sb="17" eb="19">
      <t>ホウシキ</t>
    </rPh>
    <rPh sb="22" eb="24">
      <t>コウジ</t>
    </rPh>
    <rPh sb="25" eb="27">
      <t>ハッチュウ</t>
    </rPh>
    <rPh sb="29" eb="31">
      <t>バアイ</t>
    </rPh>
    <rPh sb="32" eb="34">
      <t>キョウツウ</t>
    </rPh>
    <rPh sb="34" eb="37">
      <t>カセツヒ</t>
    </rPh>
    <rPh sb="38" eb="40">
      <t>ゲンバ</t>
    </rPh>
    <rPh sb="40" eb="43">
      <t>カンリヒ</t>
    </rPh>
    <rPh sb="43" eb="44">
      <t>オヨ</t>
    </rPh>
    <rPh sb="45" eb="47">
      <t>イッパン</t>
    </rPh>
    <rPh sb="47" eb="50">
      <t>カンリヒ</t>
    </rPh>
    <rPh sb="50" eb="51">
      <t>トウ</t>
    </rPh>
    <rPh sb="52" eb="54">
      <t>チョウセイ</t>
    </rPh>
    <rPh sb="66" eb="68">
      <t>イコウ</t>
    </rPh>
    <rPh sb="69" eb="70">
      <t>モト</t>
    </rPh>
    <rPh sb="73" eb="75">
      <t>ケイヒ</t>
    </rPh>
    <rPh sb="75" eb="77">
      <t>チョウセイ</t>
    </rPh>
    <phoneticPr fontId="10"/>
  </si>
  <si>
    <t>違算防止</t>
    <rPh sb="0" eb="2">
      <t>イサン</t>
    </rPh>
    <rPh sb="2" eb="4">
      <t>ボウシ</t>
    </rPh>
    <phoneticPr fontId="10"/>
  </si>
  <si>
    <t>ルール外操作警告</t>
    <rPh sb="3" eb="4">
      <t>ガイ</t>
    </rPh>
    <rPh sb="4" eb="6">
      <t>ソウサ</t>
    </rPh>
    <rPh sb="6" eb="8">
      <t>ケイコク</t>
    </rPh>
    <phoneticPr fontId="10"/>
  </si>
  <si>
    <t xml:space="preserve">予め定められたルールを外れる操作等を行った場合はその都度警告表示しその動作を確定させないようにすること。
</t>
    <rPh sb="0" eb="1">
      <t>アラカジ</t>
    </rPh>
    <rPh sb="2" eb="3">
      <t>サダ</t>
    </rPh>
    <rPh sb="11" eb="12">
      <t>ハズ</t>
    </rPh>
    <rPh sb="14" eb="16">
      <t>ソウサ</t>
    </rPh>
    <rPh sb="16" eb="17">
      <t>トウ</t>
    </rPh>
    <rPh sb="18" eb="19">
      <t>オコナ</t>
    </rPh>
    <rPh sb="21" eb="23">
      <t>バアイ</t>
    </rPh>
    <rPh sb="26" eb="28">
      <t>ツド</t>
    </rPh>
    <rPh sb="28" eb="30">
      <t>ケイコク</t>
    </rPh>
    <rPh sb="30" eb="32">
      <t>ヒョウジ</t>
    </rPh>
    <rPh sb="35" eb="37">
      <t>ドウサ</t>
    </rPh>
    <rPh sb="38" eb="40">
      <t>カクテイ</t>
    </rPh>
    <phoneticPr fontId="10"/>
  </si>
  <si>
    <t>（例）条件未選択、数量未入力等</t>
    <phoneticPr fontId="10"/>
  </si>
  <si>
    <t>条件組み合わせ警告</t>
    <rPh sb="0" eb="2">
      <t>ジョウケン</t>
    </rPh>
    <rPh sb="2" eb="3">
      <t>ク</t>
    </rPh>
    <rPh sb="4" eb="5">
      <t>ア</t>
    </rPh>
    <rPh sb="7" eb="9">
      <t>ケイコク</t>
    </rPh>
    <phoneticPr fontId="10"/>
  </si>
  <si>
    <t>エラー表示、対象着色</t>
    <rPh sb="3" eb="5">
      <t>ヒョウジ</t>
    </rPh>
    <rPh sb="6" eb="8">
      <t>タイショウ</t>
    </rPh>
    <rPh sb="8" eb="10">
      <t>チャクショク</t>
    </rPh>
    <phoneticPr fontId="10"/>
  </si>
  <si>
    <t>年版適用警告</t>
    <rPh sb="0" eb="1">
      <t>トシ</t>
    </rPh>
    <rPh sb="1" eb="2">
      <t>バン</t>
    </rPh>
    <rPh sb="2" eb="4">
      <t>テキヨウ</t>
    </rPh>
    <rPh sb="4" eb="6">
      <t>ケイコク</t>
    </rPh>
    <phoneticPr fontId="10"/>
  </si>
  <si>
    <t>0円単価コード計上チェック</t>
    <rPh sb="1" eb="2">
      <t>エン</t>
    </rPh>
    <rPh sb="2" eb="4">
      <t>タンカ</t>
    </rPh>
    <rPh sb="7" eb="9">
      <t>ケイジョウ</t>
    </rPh>
    <phoneticPr fontId="10"/>
  </si>
  <si>
    <t>一般管理費補正チェック</t>
    <rPh sb="0" eb="2">
      <t>イッパン</t>
    </rPh>
    <rPh sb="2" eb="5">
      <t>カンリヒ</t>
    </rPh>
    <rPh sb="5" eb="7">
      <t>ホセイ</t>
    </rPh>
    <phoneticPr fontId="10"/>
  </si>
  <si>
    <t xml:space="preserve">契約保証補正にかかる選択について、設計金額を基に選択の適否を判定できること。
</t>
    <rPh sb="0" eb="2">
      <t>ケイヤク</t>
    </rPh>
    <rPh sb="2" eb="4">
      <t>ホショウ</t>
    </rPh>
    <rPh sb="4" eb="6">
      <t>ホセイ</t>
    </rPh>
    <rPh sb="10" eb="12">
      <t>センタク</t>
    </rPh>
    <rPh sb="17" eb="19">
      <t>セッケイ</t>
    </rPh>
    <rPh sb="19" eb="21">
      <t>キンガク</t>
    </rPh>
    <rPh sb="22" eb="23">
      <t>モト</t>
    </rPh>
    <rPh sb="24" eb="26">
      <t>センタク</t>
    </rPh>
    <rPh sb="27" eb="29">
      <t>テキヒ</t>
    </rPh>
    <rPh sb="30" eb="32">
      <t>ハンテイ</t>
    </rPh>
    <phoneticPr fontId="10"/>
  </si>
  <si>
    <t>経費入力漏れチェック</t>
    <rPh sb="0" eb="2">
      <t>ケイヒ</t>
    </rPh>
    <rPh sb="1" eb="2">
      <t>ヒ</t>
    </rPh>
    <rPh sb="2" eb="4">
      <t>ニュウリョク</t>
    </rPh>
    <rPh sb="4" eb="5">
      <t>モ</t>
    </rPh>
    <phoneticPr fontId="10"/>
  </si>
  <si>
    <t>管理費区分二重計上チェック</t>
    <rPh sb="0" eb="3">
      <t>カンリヒ</t>
    </rPh>
    <rPh sb="3" eb="5">
      <t>クブン</t>
    </rPh>
    <rPh sb="5" eb="7">
      <t>ニジュウ</t>
    </rPh>
    <rPh sb="7" eb="9">
      <t>ケイジョウ</t>
    </rPh>
    <phoneticPr fontId="10"/>
  </si>
  <si>
    <t>支給品計上チェック</t>
    <rPh sb="0" eb="3">
      <t>シキュウヒン</t>
    </rPh>
    <rPh sb="3" eb="5">
      <t>ケイジョウ</t>
    </rPh>
    <phoneticPr fontId="10"/>
  </si>
  <si>
    <t xml:space="preserve">資源区分等で支給品を選択した場合は、管理費区分との組み合わせに間違いあった場合に警告表示されること。
</t>
    <rPh sb="0" eb="2">
      <t>シゲン</t>
    </rPh>
    <rPh sb="2" eb="4">
      <t>クブン</t>
    </rPh>
    <rPh sb="4" eb="5">
      <t>トウ</t>
    </rPh>
    <rPh sb="6" eb="9">
      <t>シキュウヒン</t>
    </rPh>
    <rPh sb="10" eb="12">
      <t>センタク</t>
    </rPh>
    <rPh sb="14" eb="16">
      <t>バアイ</t>
    </rPh>
    <rPh sb="18" eb="21">
      <t>カンリヒ</t>
    </rPh>
    <rPh sb="21" eb="23">
      <t>クブン</t>
    </rPh>
    <rPh sb="25" eb="26">
      <t>ク</t>
    </rPh>
    <rPh sb="27" eb="28">
      <t>ア</t>
    </rPh>
    <rPh sb="31" eb="33">
      <t>マチガ</t>
    </rPh>
    <rPh sb="37" eb="39">
      <t>バアイ</t>
    </rPh>
    <rPh sb="40" eb="42">
      <t>ケイコク</t>
    </rPh>
    <phoneticPr fontId="10"/>
  </si>
  <si>
    <t>業務効率化</t>
    <rPh sb="0" eb="2">
      <t>ギョウム</t>
    </rPh>
    <rPh sb="2" eb="5">
      <t>コウリツカ</t>
    </rPh>
    <phoneticPr fontId="10"/>
  </si>
  <si>
    <t>標準工期算定</t>
    <rPh sb="0" eb="2">
      <t>ヒョウジュン</t>
    </rPh>
    <rPh sb="2" eb="4">
      <t>コウキ</t>
    </rPh>
    <rPh sb="4" eb="6">
      <t>サンテイ</t>
    </rPh>
    <phoneticPr fontId="10"/>
  </si>
  <si>
    <t>経費情報自動選択</t>
    <rPh sb="0" eb="2">
      <t>ケイヒ</t>
    </rPh>
    <rPh sb="2" eb="4">
      <t>ジョウホウ</t>
    </rPh>
    <rPh sb="4" eb="6">
      <t>ジドウ</t>
    </rPh>
    <rPh sb="6" eb="8">
      <t>センタク</t>
    </rPh>
    <phoneticPr fontId="10"/>
  </si>
  <si>
    <t>請負金額算出</t>
    <rPh sb="0" eb="2">
      <t>ウケオイ</t>
    </rPh>
    <rPh sb="2" eb="4">
      <t>キンガク</t>
    </rPh>
    <rPh sb="4" eb="6">
      <t>サンシュツ</t>
    </rPh>
    <phoneticPr fontId="10"/>
  </si>
  <si>
    <t xml:space="preserve">請負金額を入力でき、変更時には変更請負金額を自動算出できること。
なお、合併を行った場合は、合併後の請負金額からそれぞれの工事に按分されること。
</t>
    <rPh sb="0" eb="2">
      <t>ウケオイ</t>
    </rPh>
    <rPh sb="2" eb="4">
      <t>キンガク</t>
    </rPh>
    <rPh sb="5" eb="7">
      <t>ニュウリョク</t>
    </rPh>
    <rPh sb="10" eb="13">
      <t>ヘンコウジ</t>
    </rPh>
    <rPh sb="15" eb="17">
      <t>ヘンコウ</t>
    </rPh>
    <rPh sb="17" eb="19">
      <t>ウケオイ</t>
    </rPh>
    <rPh sb="19" eb="21">
      <t>キンガク</t>
    </rPh>
    <rPh sb="22" eb="24">
      <t>ジドウ</t>
    </rPh>
    <rPh sb="24" eb="26">
      <t>サンシュツ</t>
    </rPh>
    <rPh sb="36" eb="38">
      <t>ガッペイ</t>
    </rPh>
    <rPh sb="39" eb="40">
      <t>オコナ</t>
    </rPh>
    <rPh sb="42" eb="44">
      <t>バアイ</t>
    </rPh>
    <rPh sb="46" eb="48">
      <t>ガッペイ</t>
    </rPh>
    <rPh sb="48" eb="49">
      <t>ゴ</t>
    </rPh>
    <rPh sb="50" eb="52">
      <t>ウケオイ</t>
    </rPh>
    <rPh sb="52" eb="54">
      <t>キンガク</t>
    </rPh>
    <rPh sb="61" eb="63">
      <t>コウジ</t>
    </rPh>
    <rPh sb="64" eb="66">
      <t>アンブン</t>
    </rPh>
    <phoneticPr fontId="10"/>
  </si>
  <si>
    <t>帳票出力</t>
    <rPh sb="0" eb="2">
      <t>チョウヒョウ</t>
    </rPh>
    <rPh sb="2" eb="4">
      <t>シュツリョク</t>
    </rPh>
    <phoneticPr fontId="10"/>
  </si>
  <si>
    <t>帳票印刷</t>
    <rPh sb="0" eb="2">
      <t>チョウヒョウ</t>
    </rPh>
    <rPh sb="2" eb="4">
      <t>インサツ</t>
    </rPh>
    <phoneticPr fontId="10"/>
  </si>
  <si>
    <t>印刷</t>
    <rPh sb="0" eb="2">
      <t>インサツ</t>
    </rPh>
    <phoneticPr fontId="10"/>
  </si>
  <si>
    <t>印刷帳票選択</t>
    <rPh sb="0" eb="2">
      <t>インサツ</t>
    </rPh>
    <rPh sb="2" eb="4">
      <t>チョウヒョウ</t>
    </rPh>
    <rPh sb="4" eb="6">
      <t>センタク</t>
    </rPh>
    <phoneticPr fontId="10"/>
  </si>
  <si>
    <t>部数設定</t>
    <rPh sb="0" eb="2">
      <t>ブスウ</t>
    </rPh>
    <rPh sb="2" eb="4">
      <t>セッテイ</t>
    </rPh>
    <phoneticPr fontId="10"/>
  </si>
  <si>
    <t xml:space="preserve">印刷部数を直接入力等で設定できること。
</t>
    <rPh sb="0" eb="2">
      <t>インサツ</t>
    </rPh>
    <rPh sb="2" eb="4">
      <t>ブスウ</t>
    </rPh>
    <rPh sb="5" eb="7">
      <t>チョクセツ</t>
    </rPh>
    <rPh sb="7" eb="9">
      <t>ニュウリョク</t>
    </rPh>
    <rPh sb="9" eb="10">
      <t>トウ</t>
    </rPh>
    <rPh sb="11" eb="13">
      <t>セッテイ</t>
    </rPh>
    <phoneticPr fontId="10"/>
  </si>
  <si>
    <t>ページ指定印刷</t>
    <rPh sb="3" eb="5">
      <t>シテイ</t>
    </rPh>
    <rPh sb="5" eb="7">
      <t>インサツ</t>
    </rPh>
    <phoneticPr fontId="10"/>
  </si>
  <si>
    <t xml:space="preserve">印刷するページを任意に設定できること。
</t>
    <rPh sb="0" eb="2">
      <t>インサツ</t>
    </rPh>
    <rPh sb="8" eb="10">
      <t>ニンイ</t>
    </rPh>
    <rPh sb="11" eb="13">
      <t>セッテイ</t>
    </rPh>
    <phoneticPr fontId="10"/>
  </si>
  <si>
    <t>ページ表示設定</t>
    <rPh sb="3" eb="5">
      <t>ヒョウジ</t>
    </rPh>
    <rPh sb="5" eb="7">
      <t>セッテイ</t>
    </rPh>
    <phoneticPr fontId="10"/>
  </si>
  <si>
    <t xml:space="preserve">ページ番号の表示、非表示ができること。
</t>
    <rPh sb="3" eb="5">
      <t>バンゴウ</t>
    </rPh>
    <rPh sb="6" eb="8">
      <t>ヒョウジ</t>
    </rPh>
    <rPh sb="9" eb="12">
      <t>ヒヒョウジ</t>
    </rPh>
    <phoneticPr fontId="10"/>
  </si>
  <si>
    <t>帳票指定一括印刷</t>
    <rPh sb="0" eb="2">
      <t>チョウヒョウ</t>
    </rPh>
    <rPh sb="2" eb="4">
      <t>シテイ</t>
    </rPh>
    <rPh sb="4" eb="6">
      <t>イッカツ</t>
    </rPh>
    <rPh sb="6" eb="8">
      <t>インサツ</t>
    </rPh>
    <phoneticPr fontId="10"/>
  </si>
  <si>
    <t>変換</t>
    <rPh sb="0" eb="2">
      <t>ヘンカン</t>
    </rPh>
    <phoneticPr fontId="10"/>
  </si>
  <si>
    <t>数量総括表出力</t>
    <rPh sb="0" eb="2">
      <t>スウリョウ</t>
    </rPh>
    <rPh sb="2" eb="4">
      <t>ソウカツ</t>
    </rPh>
    <rPh sb="4" eb="5">
      <t>ヒョウ</t>
    </rPh>
    <rPh sb="5" eb="7">
      <t>シュツリョク</t>
    </rPh>
    <phoneticPr fontId="10"/>
  </si>
  <si>
    <t>単価算出調書出力</t>
    <rPh sb="0" eb="2">
      <t>タンカ</t>
    </rPh>
    <rPh sb="2" eb="4">
      <t>サンシュツ</t>
    </rPh>
    <rPh sb="4" eb="6">
      <t>チョウショ</t>
    </rPh>
    <rPh sb="6" eb="8">
      <t>シュツリョク</t>
    </rPh>
    <phoneticPr fontId="10"/>
  </si>
  <si>
    <t>工事費積算参考資料出力</t>
    <rPh sb="0" eb="3">
      <t>コウジヒ</t>
    </rPh>
    <rPh sb="3" eb="5">
      <t>セキサン</t>
    </rPh>
    <rPh sb="5" eb="7">
      <t>サンコウ</t>
    </rPh>
    <rPh sb="7" eb="9">
      <t>シリョウ</t>
    </rPh>
    <rPh sb="9" eb="11">
      <t>シュツリョク</t>
    </rPh>
    <phoneticPr fontId="13"/>
  </si>
  <si>
    <t>施工パッケージ単価表出力</t>
    <rPh sb="0" eb="2">
      <t>セコウ</t>
    </rPh>
    <rPh sb="7" eb="9">
      <t>タンカ</t>
    </rPh>
    <rPh sb="9" eb="10">
      <t>ヒョウ</t>
    </rPh>
    <phoneticPr fontId="14"/>
  </si>
  <si>
    <t>管理</t>
    <rPh sb="0" eb="2">
      <t>カンリ</t>
    </rPh>
    <phoneticPr fontId="10"/>
  </si>
  <si>
    <t>メッセージ設定</t>
    <rPh sb="5" eb="7">
      <t>セッテイ</t>
    </rPh>
    <phoneticPr fontId="10"/>
  </si>
  <si>
    <t>利用者</t>
    <rPh sb="0" eb="3">
      <t>リヨウシャ</t>
    </rPh>
    <phoneticPr fontId="10"/>
  </si>
  <si>
    <t>団体コード設定</t>
    <rPh sb="0" eb="2">
      <t>ダンタイ</t>
    </rPh>
    <rPh sb="5" eb="7">
      <t>セッテイ</t>
    </rPh>
    <phoneticPr fontId="10"/>
  </si>
  <si>
    <t>所属コード設定</t>
    <rPh sb="0" eb="2">
      <t>ショゾク</t>
    </rPh>
    <rPh sb="5" eb="7">
      <t>セッテイ</t>
    </rPh>
    <phoneticPr fontId="10"/>
  </si>
  <si>
    <t>利用者コード設定</t>
    <rPh sb="0" eb="3">
      <t>リヨウシャ</t>
    </rPh>
    <rPh sb="6" eb="8">
      <t>セッテイ</t>
    </rPh>
    <phoneticPr fontId="10"/>
  </si>
  <si>
    <t>利用者権限設定</t>
    <rPh sb="0" eb="3">
      <t>リヨウシャ</t>
    </rPh>
    <rPh sb="3" eb="5">
      <t>ケンゲン</t>
    </rPh>
    <rPh sb="5" eb="7">
      <t>セッテイ</t>
    </rPh>
    <phoneticPr fontId="10"/>
  </si>
  <si>
    <t>パスワード</t>
    <phoneticPr fontId="10"/>
  </si>
  <si>
    <t>入力ルール設定</t>
    <rPh sb="0" eb="2">
      <t>ニュウリョク</t>
    </rPh>
    <rPh sb="5" eb="7">
      <t>セッテイ</t>
    </rPh>
    <phoneticPr fontId="10"/>
  </si>
  <si>
    <t xml:space="preserve">半角英数記号で8文字以上で設定できること。
英字については大文字小文字も使用できること。
</t>
    <rPh sb="0" eb="2">
      <t>ハンカク</t>
    </rPh>
    <rPh sb="2" eb="4">
      <t>エイスウ</t>
    </rPh>
    <rPh sb="4" eb="6">
      <t>キゴウ</t>
    </rPh>
    <rPh sb="8" eb="10">
      <t>モジ</t>
    </rPh>
    <rPh sb="10" eb="12">
      <t>イジョウ</t>
    </rPh>
    <rPh sb="13" eb="15">
      <t>セッテイ</t>
    </rPh>
    <rPh sb="22" eb="24">
      <t>エイジ</t>
    </rPh>
    <rPh sb="29" eb="32">
      <t>オオモジ</t>
    </rPh>
    <rPh sb="32" eb="35">
      <t>コモジ</t>
    </rPh>
    <rPh sb="36" eb="38">
      <t>シヨウ</t>
    </rPh>
    <phoneticPr fontId="10"/>
  </si>
  <si>
    <t>期限設定</t>
    <rPh sb="0" eb="2">
      <t>キゲン</t>
    </rPh>
    <rPh sb="2" eb="4">
      <t>セッテイ</t>
    </rPh>
    <phoneticPr fontId="10"/>
  </si>
  <si>
    <t xml:space="preserve">任意に期限を設定できること。
期限は、日付もしくは期間の指定ができること。
期限は、利用者毎に設定できること。
</t>
    <rPh sb="0" eb="2">
      <t>ニンイ</t>
    </rPh>
    <rPh sb="3" eb="5">
      <t>キゲン</t>
    </rPh>
    <rPh sb="6" eb="8">
      <t>セッテイ</t>
    </rPh>
    <rPh sb="15" eb="17">
      <t>キゲン</t>
    </rPh>
    <rPh sb="19" eb="21">
      <t>ヒヅケ</t>
    </rPh>
    <rPh sb="25" eb="27">
      <t>キカン</t>
    </rPh>
    <rPh sb="28" eb="30">
      <t>シテイ</t>
    </rPh>
    <rPh sb="42" eb="45">
      <t>リヨウシャ</t>
    </rPh>
    <rPh sb="45" eb="46">
      <t>ゴト</t>
    </rPh>
    <rPh sb="47" eb="49">
      <t>セッテイ</t>
    </rPh>
    <phoneticPr fontId="10"/>
  </si>
  <si>
    <t>パスワード変更・再交付</t>
    <rPh sb="5" eb="7">
      <t>ヘンコウ</t>
    </rPh>
    <rPh sb="8" eb="11">
      <t>サイコウフ</t>
    </rPh>
    <phoneticPr fontId="10"/>
  </si>
  <si>
    <t xml:space="preserve">パスワードは団体毎で管理することを予定している。
</t>
    <rPh sb="6" eb="8">
      <t>ダンタイ</t>
    </rPh>
    <rPh sb="8" eb="9">
      <t>ゴト</t>
    </rPh>
    <rPh sb="10" eb="12">
      <t>カンリ</t>
    </rPh>
    <rPh sb="17" eb="19">
      <t>ヨテイ</t>
    </rPh>
    <phoneticPr fontId="10"/>
  </si>
  <si>
    <t>同時接続数</t>
    <rPh sb="0" eb="2">
      <t>ドウジ</t>
    </rPh>
    <rPh sb="2" eb="4">
      <t>セツゾク</t>
    </rPh>
    <rPh sb="4" eb="5">
      <t>スウ</t>
    </rPh>
    <phoneticPr fontId="10"/>
  </si>
  <si>
    <t>設定</t>
    <rPh sb="0" eb="2">
      <t>セッテイ</t>
    </rPh>
    <phoneticPr fontId="10"/>
  </si>
  <si>
    <t>閲覧</t>
    <rPh sb="0" eb="2">
      <t>エツラン</t>
    </rPh>
    <phoneticPr fontId="10"/>
  </si>
  <si>
    <t xml:space="preserve">現在の同時接続数を閲覧できること。
閲覧は、全体数及び団体毎でできること。
</t>
    <rPh sb="0" eb="2">
      <t>ゲンザイ</t>
    </rPh>
    <rPh sb="3" eb="5">
      <t>ドウジ</t>
    </rPh>
    <rPh sb="5" eb="7">
      <t>セツゾク</t>
    </rPh>
    <rPh sb="7" eb="8">
      <t>スウ</t>
    </rPh>
    <rPh sb="9" eb="11">
      <t>エツラン</t>
    </rPh>
    <rPh sb="18" eb="20">
      <t>エツラン</t>
    </rPh>
    <rPh sb="22" eb="25">
      <t>ゼンタイスウ</t>
    </rPh>
    <rPh sb="25" eb="26">
      <t>オヨ</t>
    </rPh>
    <rPh sb="27" eb="29">
      <t>ダンタイ</t>
    </rPh>
    <rPh sb="29" eb="30">
      <t>ゴト</t>
    </rPh>
    <phoneticPr fontId="10"/>
  </si>
  <si>
    <t>ログ保存</t>
    <rPh sb="2" eb="4">
      <t>ホゾン</t>
    </rPh>
    <phoneticPr fontId="10"/>
  </si>
  <si>
    <t>操作ログ</t>
    <rPh sb="0" eb="2">
      <t>ソウサ</t>
    </rPh>
    <phoneticPr fontId="10"/>
  </si>
  <si>
    <t>基準</t>
    <rPh sb="0" eb="2">
      <t>キジュン</t>
    </rPh>
    <phoneticPr fontId="10"/>
  </si>
  <si>
    <t>内部計算</t>
    <rPh sb="0" eb="2">
      <t>ナイブ</t>
    </rPh>
    <rPh sb="2" eb="4">
      <t>ケイサン</t>
    </rPh>
    <phoneticPr fontId="10"/>
  </si>
  <si>
    <t>各部局毎の端数調整方法は発注者より提供する。</t>
    <rPh sb="0" eb="3">
      <t>カクブキョク</t>
    </rPh>
    <rPh sb="3" eb="4">
      <t>ゴト</t>
    </rPh>
    <rPh sb="5" eb="7">
      <t>ハスウ</t>
    </rPh>
    <rPh sb="7" eb="9">
      <t>チョウセイ</t>
    </rPh>
    <rPh sb="9" eb="11">
      <t>ホウホウ</t>
    </rPh>
    <rPh sb="12" eb="15">
      <t>ハッチュウシャ</t>
    </rPh>
    <rPh sb="17" eb="19">
      <t>テイキョウ</t>
    </rPh>
    <phoneticPr fontId="10"/>
  </si>
  <si>
    <t>諸経費等データ</t>
    <rPh sb="0" eb="3">
      <t>ショケイヒ</t>
    </rPh>
    <rPh sb="3" eb="4">
      <t>トウ</t>
    </rPh>
    <phoneticPr fontId="10"/>
  </si>
  <si>
    <t>登録</t>
    <rPh sb="0" eb="2">
      <t>トウロク</t>
    </rPh>
    <phoneticPr fontId="10"/>
  </si>
  <si>
    <t xml:space="preserve">諸経費等データの追加、修正、削除ができること。
</t>
    <rPh sb="0" eb="3">
      <t>ショケイヒ</t>
    </rPh>
    <rPh sb="3" eb="4">
      <t>ナド</t>
    </rPh>
    <rPh sb="8" eb="10">
      <t>ツイカ</t>
    </rPh>
    <rPh sb="11" eb="13">
      <t>シュウセイ</t>
    </rPh>
    <rPh sb="14" eb="16">
      <t>サクジョ</t>
    </rPh>
    <phoneticPr fontId="10"/>
  </si>
  <si>
    <t xml:space="preserve">諸経費等データとは、諸経費率や各種補正係数等、積算基準書の間接的な経費の算出に必要なデータを指す。
</t>
    <rPh sb="0" eb="3">
      <t>ショケイヒ</t>
    </rPh>
    <rPh sb="3" eb="4">
      <t>トウ</t>
    </rPh>
    <rPh sb="21" eb="22">
      <t>トウ</t>
    </rPh>
    <rPh sb="23" eb="25">
      <t>セキサン</t>
    </rPh>
    <rPh sb="25" eb="27">
      <t>キジュン</t>
    </rPh>
    <rPh sb="27" eb="28">
      <t>ショ</t>
    </rPh>
    <rPh sb="29" eb="32">
      <t>カンセツテキ</t>
    </rPh>
    <rPh sb="33" eb="35">
      <t>ケイヒ</t>
    </rPh>
    <rPh sb="36" eb="38">
      <t>サンシュツ</t>
    </rPh>
    <rPh sb="39" eb="41">
      <t>ヒツヨウ</t>
    </rPh>
    <rPh sb="46" eb="47">
      <t>サ</t>
    </rPh>
    <phoneticPr fontId="10"/>
  </si>
  <si>
    <t>固定ツリー設定</t>
    <rPh sb="0" eb="2">
      <t>コテイ</t>
    </rPh>
    <rPh sb="5" eb="7">
      <t>セッテイ</t>
    </rPh>
    <phoneticPr fontId="10"/>
  </si>
  <si>
    <t xml:space="preserve">利用者からツリーの削除や名称変更ができないよう設定できること。
</t>
    <rPh sb="0" eb="3">
      <t>リヨウシャ</t>
    </rPh>
    <rPh sb="9" eb="11">
      <t>サクジョ</t>
    </rPh>
    <rPh sb="12" eb="14">
      <t>メイショウ</t>
    </rPh>
    <rPh sb="14" eb="16">
      <t>ヘンコウ</t>
    </rPh>
    <rPh sb="23" eb="25">
      <t>セッテイ</t>
    </rPh>
    <phoneticPr fontId="10"/>
  </si>
  <si>
    <t>各種情報付加設定</t>
    <rPh sb="0" eb="2">
      <t>カクシュ</t>
    </rPh>
    <rPh sb="2" eb="4">
      <t>ジョウホウ</t>
    </rPh>
    <rPh sb="4" eb="6">
      <t>フカ</t>
    </rPh>
    <rPh sb="6" eb="8">
      <t>セッテイ</t>
    </rPh>
    <phoneticPr fontId="10"/>
  </si>
  <si>
    <t>歩掛データ</t>
    <rPh sb="0" eb="1">
      <t>ブ</t>
    </rPh>
    <rPh sb="1" eb="2">
      <t>ガカリ</t>
    </rPh>
    <phoneticPr fontId="10"/>
  </si>
  <si>
    <t xml:space="preserve">歩掛データの追加、修正、削除ができること。
</t>
    <rPh sb="0" eb="1">
      <t>ブ</t>
    </rPh>
    <rPh sb="1" eb="2">
      <t>ガカリ</t>
    </rPh>
    <rPh sb="6" eb="8">
      <t>ツイカ</t>
    </rPh>
    <rPh sb="9" eb="11">
      <t>シュウセイ</t>
    </rPh>
    <rPh sb="12" eb="14">
      <t>サクジョ</t>
    </rPh>
    <phoneticPr fontId="10"/>
  </si>
  <si>
    <t xml:space="preserve">歩掛データとは、積算基準書に準拠した単位当りの機労材等の構成データである。
</t>
    <rPh sb="0" eb="1">
      <t>ブ</t>
    </rPh>
    <rPh sb="1" eb="2">
      <t>ガカリ</t>
    </rPh>
    <rPh sb="8" eb="10">
      <t>セキサン</t>
    </rPh>
    <rPh sb="23" eb="25">
      <t>キロウ</t>
    </rPh>
    <rPh sb="25" eb="26">
      <t>ザイ</t>
    </rPh>
    <rPh sb="26" eb="27">
      <t>トウ</t>
    </rPh>
    <rPh sb="28" eb="30">
      <t>コウセイ</t>
    </rPh>
    <phoneticPr fontId="10"/>
  </si>
  <si>
    <t>条件設定</t>
    <rPh sb="0" eb="2">
      <t>ジョウケン</t>
    </rPh>
    <rPh sb="2" eb="4">
      <t>セッテイ</t>
    </rPh>
    <phoneticPr fontId="10"/>
  </si>
  <si>
    <t xml:space="preserve">選択条件の追加、修正、削除できること。
なお、条件は組み合わせの設定ができ、利用者からは設定外の組み合わせが選択出来ないようにすること。
</t>
    <rPh sb="0" eb="2">
      <t>センタク</t>
    </rPh>
    <rPh sb="2" eb="4">
      <t>ジョウケン</t>
    </rPh>
    <rPh sb="5" eb="7">
      <t>ツイカ</t>
    </rPh>
    <rPh sb="8" eb="10">
      <t>シュウセイ</t>
    </rPh>
    <rPh sb="11" eb="13">
      <t>サクジョ</t>
    </rPh>
    <rPh sb="23" eb="25">
      <t>ジョウケン</t>
    </rPh>
    <rPh sb="26" eb="27">
      <t>ク</t>
    </rPh>
    <rPh sb="28" eb="29">
      <t>ア</t>
    </rPh>
    <rPh sb="32" eb="34">
      <t>セッテイ</t>
    </rPh>
    <rPh sb="38" eb="41">
      <t>リヨウシャ</t>
    </rPh>
    <rPh sb="44" eb="46">
      <t>セッテイ</t>
    </rPh>
    <rPh sb="46" eb="47">
      <t>ガイ</t>
    </rPh>
    <rPh sb="48" eb="49">
      <t>ク</t>
    </rPh>
    <rPh sb="50" eb="51">
      <t>ア</t>
    </rPh>
    <rPh sb="54" eb="56">
      <t>センタク</t>
    </rPh>
    <rPh sb="56" eb="58">
      <t>デキ</t>
    </rPh>
    <phoneticPr fontId="10"/>
  </si>
  <si>
    <t xml:space="preserve">条件の組み合わせにより基準書に基づいた機労材等構成データが選定される。
</t>
    <rPh sb="0" eb="2">
      <t>ジョウケン</t>
    </rPh>
    <rPh sb="3" eb="4">
      <t>ク</t>
    </rPh>
    <rPh sb="5" eb="6">
      <t>ア</t>
    </rPh>
    <rPh sb="11" eb="14">
      <t>キジュンショ</t>
    </rPh>
    <rPh sb="15" eb="16">
      <t>モト</t>
    </rPh>
    <rPh sb="19" eb="21">
      <t>キロウ</t>
    </rPh>
    <rPh sb="21" eb="22">
      <t>ザイ</t>
    </rPh>
    <rPh sb="22" eb="23">
      <t>トウ</t>
    </rPh>
    <rPh sb="23" eb="25">
      <t>コウセイ</t>
    </rPh>
    <rPh sb="29" eb="31">
      <t>センテイ</t>
    </rPh>
    <phoneticPr fontId="10"/>
  </si>
  <si>
    <t>代表条件設定</t>
    <rPh sb="0" eb="2">
      <t>ダイヒョウ</t>
    </rPh>
    <rPh sb="2" eb="4">
      <t>ジョウケン</t>
    </rPh>
    <rPh sb="4" eb="6">
      <t>セッテイ</t>
    </rPh>
    <phoneticPr fontId="10"/>
  </si>
  <si>
    <t xml:space="preserve">予め条件毎に設定しておくことで、帳票の規格欄に条件値を表示できること。
</t>
    <rPh sb="0" eb="1">
      <t>アラカジ</t>
    </rPh>
    <rPh sb="2" eb="4">
      <t>ジョウケン</t>
    </rPh>
    <rPh sb="4" eb="5">
      <t>ゴト</t>
    </rPh>
    <rPh sb="6" eb="8">
      <t>セッテイ</t>
    </rPh>
    <rPh sb="16" eb="18">
      <t>チョウヒョウ</t>
    </rPh>
    <rPh sb="19" eb="21">
      <t>キカク</t>
    </rPh>
    <rPh sb="21" eb="22">
      <t>ラン</t>
    </rPh>
    <rPh sb="23" eb="25">
      <t>ジョウケン</t>
    </rPh>
    <rPh sb="25" eb="26">
      <t>チ</t>
    </rPh>
    <rPh sb="27" eb="29">
      <t>ヒョウジ</t>
    </rPh>
    <phoneticPr fontId="10"/>
  </si>
  <si>
    <t xml:space="preserve">（例）
・条件の組み合わせにより、異なる機種の単価コードが計上される。
・条件で、路面状態を選択するとタイヤ損耗費が計上される。
</t>
    <phoneticPr fontId="10"/>
  </si>
  <si>
    <t xml:space="preserve">割返し数量、単位を設定でき単位当たりの金額を自動算出できること。
なお、割返し数量に補正計算がかかる場合においても内部計算により対応できること。
</t>
    <rPh sb="0" eb="1">
      <t>ワリ</t>
    </rPh>
    <rPh sb="1" eb="2">
      <t>カエ</t>
    </rPh>
    <rPh sb="3" eb="5">
      <t>スウリョウ</t>
    </rPh>
    <rPh sb="6" eb="8">
      <t>タンイ</t>
    </rPh>
    <rPh sb="9" eb="11">
      <t>セッテイ</t>
    </rPh>
    <rPh sb="13" eb="15">
      <t>タンイ</t>
    </rPh>
    <rPh sb="15" eb="16">
      <t>ア</t>
    </rPh>
    <rPh sb="19" eb="21">
      <t>キンガク</t>
    </rPh>
    <rPh sb="22" eb="24">
      <t>ジドウ</t>
    </rPh>
    <rPh sb="24" eb="26">
      <t>サンシュツ</t>
    </rPh>
    <rPh sb="36" eb="37">
      <t>ワリ</t>
    </rPh>
    <rPh sb="37" eb="38">
      <t>カエ</t>
    </rPh>
    <rPh sb="39" eb="41">
      <t>スウリョウ</t>
    </rPh>
    <rPh sb="42" eb="44">
      <t>ホセイ</t>
    </rPh>
    <rPh sb="44" eb="46">
      <t>ケイサン</t>
    </rPh>
    <rPh sb="50" eb="52">
      <t>バアイ</t>
    </rPh>
    <rPh sb="57" eb="59">
      <t>ナイブ</t>
    </rPh>
    <rPh sb="59" eb="61">
      <t>ケイサン</t>
    </rPh>
    <rPh sb="64" eb="66">
      <t>タイオウ</t>
    </rPh>
    <phoneticPr fontId="10"/>
  </si>
  <si>
    <t>日当たり作業量</t>
    <rPh sb="0" eb="1">
      <t>ニチ</t>
    </rPh>
    <rPh sb="1" eb="2">
      <t>ア</t>
    </rPh>
    <rPh sb="4" eb="7">
      <t>サギョウリョウ</t>
    </rPh>
    <phoneticPr fontId="10"/>
  </si>
  <si>
    <t>摘要欄設定</t>
    <rPh sb="2" eb="3">
      <t>ラン</t>
    </rPh>
    <rPh sb="3" eb="5">
      <t>セッテイ</t>
    </rPh>
    <phoneticPr fontId="10"/>
  </si>
  <si>
    <t xml:space="preserve">摘要欄を設定できること。
</t>
    <rPh sb="2" eb="3">
      <t>ラン</t>
    </rPh>
    <rPh sb="4" eb="6">
      <t>セッテイ</t>
    </rPh>
    <phoneticPr fontId="10"/>
  </si>
  <si>
    <t>備考欄設定</t>
    <rPh sb="0" eb="3">
      <t>ビコウラン</t>
    </rPh>
    <rPh sb="3" eb="5">
      <t>セッテイ</t>
    </rPh>
    <phoneticPr fontId="10"/>
  </si>
  <si>
    <t>出典情報設定</t>
    <rPh sb="0" eb="2">
      <t>シュッテン</t>
    </rPh>
    <rPh sb="2" eb="4">
      <t>ジョウホウ</t>
    </rPh>
    <rPh sb="4" eb="6">
      <t>セッテイ</t>
    </rPh>
    <phoneticPr fontId="10"/>
  </si>
  <si>
    <t xml:space="preserve">根拠となる積算基準書名及びページ数等を設定できること。
なお、設定内容は利用者から設計書作成時に閲覧できること。
</t>
    <rPh sb="0" eb="2">
      <t>コンキョ</t>
    </rPh>
    <rPh sb="5" eb="7">
      <t>セキサン</t>
    </rPh>
    <rPh sb="7" eb="10">
      <t>キジュンショ</t>
    </rPh>
    <rPh sb="10" eb="11">
      <t>メイ</t>
    </rPh>
    <rPh sb="11" eb="12">
      <t>オヨ</t>
    </rPh>
    <rPh sb="16" eb="17">
      <t>スウ</t>
    </rPh>
    <rPh sb="17" eb="18">
      <t>トウ</t>
    </rPh>
    <rPh sb="19" eb="21">
      <t>セッテイ</t>
    </rPh>
    <rPh sb="31" eb="33">
      <t>セッテイ</t>
    </rPh>
    <phoneticPr fontId="10"/>
  </si>
  <si>
    <t xml:space="preserve">根拠となる積算基準書の適用条件等を設定できること。
なお、設定内容は利用者から設計書作成時に閲覧できること。
</t>
    <rPh sb="0" eb="2">
      <t>コンキョ</t>
    </rPh>
    <rPh sb="5" eb="7">
      <t>セキサン</t>
    </rPh>
    <rPh sb="7" eb="10">
      <t>キジュンショ</t>
    </rPh>
    <rPh sb="11" eb="13">
      <t>テキヨウ</t>
    </rPh>
    <rPh sb="13" eb="15">
      <t>ジョウケン</t>
    </rPh>
    <rPh sb="15" eb="16">
      <t>トウ</t>
    </rPh>
    <rPh sb="17" eb="19">
      <t>セッテイ</t>
    </rPh>
    <rPh sb="29" eb="31">
      <t>セッテイ</t>
    </rPh>
    <phoneticPr fontId="10"/>
  </si>
  <si>
    <t>金抜き非表示設定</t>
    <rPh sb="0" eb="1">
      <t>キン</t>
    </rPh>
    <rPh sb="1" eb="2">
      <t>ヌ</t>
    </rPh>
    <rPh sb="3" eb="6">
      <t>ヒヒョウジ</t>
    </rPh>
    <rPh sb="6" eb="8">
      <t>セッテイ</t>
    </rPh>
    <phoneticPr fontId="10"/>
  </si>
  <si>
    <t xml:space="preserve">予め定められた記号で囲んだ文字等は金抜き帳票で非表示できること。
</t>
    <rPh sb="0" eb="1">
      <t>アラカジ</t>
    </rPh>
    <rPh sb="2" eb="3">
      <t>サダ</t>
    </rPh>
    <rPh sb="7" eb="9">
      <t>キゴウ</t>
    </rPh>
    <rPh sb="10" eb="11">
      <t>カコ</t>
    </rPh>
    <rPh sb="13" eb="15">
      <t>モジ</t>
    </rPh>
    <rPh sb="15" eb="16">
      <t>トウ</t>
    </rPh>
    <rPh sb="17" eb="18">
      <t>キン</t>
    </rPh>
    <rPh sb="18" eb="19">
      <t>ヌ</t>
    </rPh>
    <rPh sb="20" eb="22">
      <t>チョウヒョウ</t>
    </rPh>
    <rPh sb="23" eb="26">
      <t>ヒヒョウジ</t>
    </rPh>
    <phoneticPr fontId="10"/>
  </si>
  <si>
    <t xml:space="preserve">予め単価データに対して設定しておくことで、金抜き帳票の数量を非表示できるようにすること。
</t>
    <rPh sb="0" eb="1">
      <t>アラカジ</t>
    </rPh>
    <rPh sb="2" eb="4">
      <t>タンカ</t>
    </rPh>
    <rPh sb="8" eb="9">
      <t>タイ</t>
    </rPh>
    <rPh sb="11" eb="13">
      <t>セッテイ</t>
    </rPh>
    <rPh sb="21" eb="23">
      <t>キンヌ</t>
    </rPh>
    <rPh sb="24" eb="26">
      <t>チョウヒョウ</t>
    </rPh>
    <rPh sb="27" eb="29">
      <t>スウリョウ</t>
    </rPh>
    <rPh sb="30" eb="33">
      <t>ヒヒョウジ</t>
    </rPh>
    <phoneticPr fontId="10"/>
  </si>
  <si>
    <t>単価データ</t>
    <rPh sb="0" eb="2">
      <t>タンカ</t>
    </rPh>
    <phoneticPr fontId="10"/>
  </si>
  <si>
    <t xml:space="preserve">機械損料、機械賃料、労務、材料、市場単価、各種割増し単価、各種補正単価、名称のみ単価等の単価データの追加、修正、削除ができること。
</t>
    <rPh sb="0" eb="2">
      <t>キカイ</t>
    </rPh>
    <rPh sb="2" eb="4">
      <t>ソンリョウ</t>
    </rPh>
    <rPh sb="5" eb="7">
      <t>キカイ</t>
    </rPh>
    <rPh sb="7" eb="9">
      <t>チンリョウ</t>
    </rPh>
    <rPh sb="10" eb="12">
      <t>ロウム</t>
    </rPh>
    <rPh sb="16" eb="18">
      <t>シジョウ</t>
    </rPh>
    <rPh sb="18" eb="20">
      <t>タンカ</t>
    </rPh>
    <rPh sb="21" eb="23">
      <t>カクシュ</t>
    </rPh>
    <rPh sb="23" eb="24">
      <t>ワ</t>
    </rPh>
    <rPh sb="24" eb="25">
      <t>マ</t>
    </rPh>
    <rPh sb="26" eb="28">
      <t>タンカ</t>
    </rPh>
    <rPh sb="29" eb="31">
      <t>カクシュ</t>
    </rPh>
    <rPh sb="31" eb="33">
      <t>ホセイ</t>
    </rPh>
    <rPh sb="33" eb="35">
      <t>タンカ</t>
    </rPh>
    <rPh sb="36" eb="38">
      <t>メイショウ</t>
    </rPh>
    <rPh sb="40" eb="42">
      <t>タンカ</t>
    </rPh>
    <rPh sb="42" eb="43">
      <t>トウ</t>
    </rPh>
    <rPh sb="44" eb="46">
      <t>タンカ</t>
    </rPh>
    <rPh sb="50" eb="52">
      <t>ツイカ</t>
    </rPh>
    <rPh sb="53" eb="55">
      <t>シュウセイ</t>
    </rPh>
    <rPh sb="56" eb="58">
      <t>サクジョ</t>
    </rPh>
    <phoneticPr fontId="10"/>
  </si>
  <si>
    <t xml:space="preserve">予め単価データに対して設定しておくことで、金抜き帳票に数量を非表示できるようにすること。
</t>
    <rPh sb="0" eb="1">
      <t>アラカジ</t>
    </rPh>
    <rPh sb="2" eb="4">
      <t>タンカ</t>
    </rPh>
    <rPh sb="8" eb="9">
      <t>タイ</t>
    </rPh>
    <rPh sb="11" eb="13">
      <t>セッテイ</t>
    </rPh>
    <rPh sb="21" eb="23">
      <t>キンヌ</t>
    </rPh>
    <rPh sb="24" eb="26">
      <t>チョウヒョウ</t>
    </rPh>
    <rPh sb="27" eb="29">
      <t>スウリョウ</t>
    </rPh>
    <rPh sb="30" eb="33">
      <t>ヒヒョウジ</t>
    </rPh>
    <phoneticPr fontId="10"/>
  </si>
  <si>
    <t>資源区分設定</t>
    <rPh sb="0" eb="2">
      <t>シゲン</t>
    </rPh>
    <rPh sb="2" eb="4">
      <t>クブン</t>
    </rPh>
    <rPh sb="4" eb="6">
      <t>セッテイ</t>
    </rPh>
    <phoneticPr fontId="10"/>
  </si>
  <si>
    <t>特殊データ</t>
    <rPh sb="0" eb="2">
      <t>トクシュ</t>
    </rPh>
    <phoneticPr fontId="10"/>
  </si>
  <si>
    <t>諸雑費コード登録</t>
    <rPh sb="0" eb="3">
      <t>ショザッピ</t>
    </rPh>
    <rPh sb="6" eb="8">
      <t>トウロク</t>
    </rPh>
    <phoneticPr fontId="10"/>
  </si>
  <si>
    <t>コード番号で管理できること。</t>
    <rPh sb="3" eb="5">
      <t>バンゴウ</t>
    </rPh>
    <rPh sb="6" eb="8">
      <t>カンリ</t>
    </rPh>
    <phoneticPr fontId="10"/>
  </si>
  <si>
    <t>データ抽出</t>
    <rPh sb="3" eb="5">
      <t>チュウシュツ</t>
    </rPh>
    <phoneticPr fontId="10"/>
  </si>
  <si>
    <t>実現可否</t>
    <rPh sb="0" eb="2">
      <t>ジツゲン</t>
    </rPh>
    <rPh sb="2" eb="4">
      <t>カヒ</t>
    </rPh>
    <phoneticPr fontId="10"/>
  </si>
  <si>
    <t>コメント</t>
    <phoneticPr fontId="10"/>
  </si>
  <si>
    <t>△</t>
    <phoneticPr fontId="10"/>
  </si>
  <si>
    <t>×</t>
    <phoneticPr fontId="10"/>
  </si>
  <si>
    <t>◎</t>
    <phoneticPr fontId="10"/>
  </si>
  <si>
    <t xml:space="preserve">別紙5「設計書区分一覧表」に基づき、一覧から選択できること。
</t>
    <rPh sb="0" eb="2">
      <t>ベッシ</t>
    </rPh>
    <rPh sb="4" eb="7">
      <t>セッケイショ</t>
    </rPh>
    <rPh sb="14" eb="15">
      <t>モト</t>
    </rPh>
    <rPh sb="22" eb="24">
      <t>センタク</t>
    </rPh>
    <phoneticPr fontId="10"/>
  </si>
  <si>
    <t xml:space="preserve">別紙5「設計書区分一覧表」スライド設計書について、建設工事請負契約書の条項第25条第5項（単品スライド条項）の積算支援ができること。
</t>
    <rPh sb="0" eb="2">
      <t>ベッシ</t>
    </rPh>
    <rPh sb="4" eb="7">
      <t>セッケイショ</t>
    </rPh>
    <rPh sb="17" eb="20">
      <t>セッケイショ</t>
    </rPh>
    <rPh sb="41" eb="42">
      <t>ダイ</t>
    </rPh>
    <rPh sb="43" eb="44">
      <t>コウ</t>
    </rPh>
    <rPh sb="45" eb="47">
      <t>タンピン</t>
    </rPh>
    <rPh sb="51" eb="53">
      <t>ジョウコウ</t>
    </rPh>
    <rPh sb="55" eb="57">
      <t>セキサン</t>
    </rPh>
    <rPh sb="57" eb="59">
      <t>シエン</t>
    </rPh>
    <phoneticPr fontId="10"/>
  </si>
  <si>
    <t xml:space="preserve">別紙8「設計書および積算参考資料」に準じた帳票が印刷できること。
</t>
    <rPh sb="0" eb="2">
      <t>ベッシ</t>
    </rPh>
    <rPh sb="4" eb="7">
      <t>セッケイショ</t>
    </rPh>
    <rPh sb="10" eb="12">
      <t>セキサン</t>
    </rPh>
    <rPh sb="12" eb="14">
      <t>サンコウ</t>
    </rPh>
    <rPh sb="14" eb="16">
      <t>シリョウ</t>
    </rPh>
    <rPh sb="18" eb="19">
      <t>ジュン</t>
    </rPh>
    <rPh sb="21" eb="23">
      <t>チョウヒョウ</t>
    </rPh>
    <rPh sb="24" eb="26">
      <t>インサツ</t>
    </rPh>
    <phoneticPr fontId="10"/>
  </si>
  <si>
    <t xml:space="preserve">団体ごとの管理者権限の設定ができること。
</t>
    <rPh sb="0" eb="2">
      <t>ダンタイ</t>
    </rPh>
    <rPh sb="5" eb="8">
      <t>カンリシャ</t>
    </rPh>
    <rPh sb="8" eb="10">
      <t>ケンゲン</t>
    </rPh>
    <rPh sb="11" eb="13">
      <t>セッテイ</t>
    </rPh>
    <phoneticPr fontId="10"/>
  </si>
  <si>
    <t xml:space="preserve">積算基準書に記載される、日当たり作業量を設定できること。
</t>
    <phoneticPr fontId="10"/>
  </si>
  <si>
    <t>国土交通省の提供する工期算定支援システムとのCSV連携でもよい。</t>
    <rPh sb="0" eb="2">
      <t>コクド</t>
    </rPh>
    <rPh sb="2" eb="5">
      <t>コウツウショウ</t>
    </rPh>
    <rPh sb="6" eb="8">
      <t>テイキョウ</t>
    </rPh>
    <rPh sb="10" eb="12">
      <t>コウキ</t>
    </rPh>
    <rPh sb="12" eb="14">
      <t>サンテイ</t>
    </rPh>
    <rPh sb="14" eb="16">
      <t>シエン</t>
    </rPh>
    <rPh sb="25" eb="27">
      <t>レンケイ</t>
    </rPh>
    <phoneticPr fontId="10"/>
  </si>
  <si>
    <t xml:space="preserve">別紙4「適用する積算基準」の諸経費区分一覧に基づく管理費区分を設定できること。
</t>
    <rPh sb="22" eb="23">
      <t>モト</t>
    </rPh>
    <rPh sb="25" eb="28">
      <t>カンリヒ</t>
    </rPh>
    <rPh sb="28" eb="30">
      <t>クブン</t>
    </rPh>
    <rPh sb="31" eb="33">
      <t>セッテイ</t>
    </rPh>
    <phoneticPr fontId="10"/>
  </si>
  <si>
    <t xml:space="preserve">別紙4「適用する積算基準」の諸経費区分一覧に基づく資源区分を設定できること。
</t>
    <rPh sb="22" eb="23">
      <t>モト</t>
    </rPh>
    <rPh sb="25" eb="27">
      <t>シゲン</t>
    </rPh>
    <rPh sb="27" eb="29">
      <t>クブン</t>
    </rPh>
    <rPh sb="30" eb="32">
      <t>セッテイ</t>
    </rPh>
    <phoneticPr fontId="10"/>
  </si>
  <si>
    <t>予定価格事後公表</t>
    <rPh sb="0" eb="2">
      <t>ヨテイ</t>
    </rPh>
    <rPh sb="2" eb="4">
      <t>カカク</t>
    </rPh>
    <rPh sb="4" eb="6">
      <t>ジゴ</t>
    </rPh>
    <rPh sb="6" eb="8">
      <t>コウヒョウ</t>
    </rPh>
    <phoneticPr fontId="10"/>
  </si>
  <si>
    <t>ロック設定</t>
    <rPh sb="3" eb="5">
      <t>セッテイ</t>
    </rPh>
    <phoneticPr fontId="10"/>
  </si>
  <si>
    <t>　・実現可否欄には、パッケージ標準機能は「◎」、実現できる場合は「○」、部分的に実現可能な場合は「△」、不可能な場合は「×」を記入してください。</t>
    <rPh sb="2" eb="4">
      <t>ジツゲン</t>
    </rPh>
    <rPh sb="4" eb="6">
      <t>カヒ</t>
    </rPh>
    <rPh sb="6" eb="7">
      <t>ラン</t>
    </rPh>
    <rPh sb="15" eb="17">
      <t>ヒョウジュン</t>
    </rPh>
    <rPh sb="17" eb="19">
      <t>キノウ</t>
    </rPh>
    <rPh sb="36" eb="39">
      <t>ブブンテキ</t>
    </rPh>
    <rPh sb="40" eb="42">
      <t>ジツゲン</t>
    </rPh>
    <rPh sb="42" eb="44">
      <t>カノウ</t>
    </rPh>
    <rPh sb="45" eb="47">
      <t>バアイ</t>
    </rPh>
    <rPh sb="52" eb="55">
      <t>フカノウ</t>
    </rPh>
    <rPh sb="56" eb="58">
      <t>バアイ</t>
    </rPh>
    <rPh sb="63" eb="65">
      <t>キニュウ</t>
    </rPh>
    <phoneticPr fontId="10"/>
  </si>
  <si>
    <t>　・特に実現不可能な場合、その詳細をコメント欄に記載してください。</t>
    <rPh sb="2" eb="3">
      <t>トク</t>
    </rPh>
    <rPh sb="4" eb="6">
      <t>ジツゲン</t>
    </rPh>
    <rPh sb="6" eb="9">
      <t>フカノウ</t>
    </rPh>
    <rPh sb="10" eb="12">
      <t>バアイ</t>
    </rPh>
    <rPh sb="15" eb="17">
      <t>ショウサイ</t>
    </rPh>
    <rPh sb="22" eb="23">
      <t>ラン</t>
    </rPh>
    <rPh sb="24" eb="26">
      <t>キサイ</t>
    </rPh>
    <phoneticPr fontId="10"/>
  </si>
  <si>
    <t>積算外部委託</t>
    <rPh sb="0" eb="2">
      <t>セキサン</t>
    </rPh>
    <rPh sb="2" eb="4">
      <t>ガイブ</t>
    </rPh>
    <rPh sb="4" eb="6">
      <t>イタク</t>
    </rPh>
    <phoneticPr fontId="10"/>
  </si>
  <si>
    <t>データ入出力</t>
    <rPh sb="3" eb="6">
      <t>ニュウシュツリョク</t>
    </rPh>
    <phoneticPr fontId="10"/>
  </si>
  <si>
    <t>工期設定支援</t>
    <rPh sb="0" eb="2">
      <t>コウキ</t>
    </rPh>
    <rPh sb="2" eb="4">
      <t>セッテイ</t>
    </rPh>
    <rPh sb="4" eb="6">
      <t>シエン</t>
    </rPh>
    <phoneticPr fontId="10"/>
  </si>
  <si>
    <t>作業日数積み上げ支援</t>
    <rPh sb="0" eb="2">
      <t>サギョウ</t>
    </rPh>
    <rPh sb="2" eb="4">
      <t>ニッスウ</t>
    </rPh>
    <rPh sb="4" eb="5">
      <t>ツ</t>
    </rPh>
    <rPh sb="6" eb="7">
      <t>ア</t>
    </rPh>
    <rPh sb="8" eb="10">
      <t>シエン</t>
    </rPh>
    <phoneticPr fontId="10"/>
  </si>
  <si>
    <t>国土交通省の提供する「工期設定支援システム」に連携できること。</t>
    <rPh sb="0" eb="2">
      <t>コクド</t>
    </rPh>
    <rPh sb="2" eb="5">
      <t>コウツウショウ</t>
    </rPh>
    <rPh sb="6" eb="8">
      <t>テイキョウ</t>
    </rPh>
    <rPh sb="11" eb="13">
      <t>コウキ</t>
    </rPh>
    <rPh sb="13" eb="15">
      <t>セッテイ</t>
    </rPh>
    <rPh sb="15" eb="17">
      <t>シエン</t>
    </rPh>
    <rPh sb="23" eb="25">
      <t>レンケイ</t>
    </rPh>
    <phoneticPr fontId="10"/>
  </si>
  <si>
    <t>「1日未満となる作業となる工事の積算」の判定支援ができること。</t>
    <rPh sb="2" eb="3">
      <t>ニチ</t>
    </rPh>
    <rPh sb="3" eb="5">
      <t>ミマン</t>
    </rPh>
    <rPh sb="8" eb="10">
      <t>サギョウ</t>
    </rPh>
    <rPh sb="13" eb="15">
      <t>コウジ</t>
    </rPh>
    <rPh sb="16" eb="18">
      <t>セキサン</t>
    </rPh>
    <rPh sb="20" eb="22">
      <t>ハンテイ</t>
    </rPh>
    <rPh sb="22" eb="24">
      <t>シエン</t>
    </rPh>
    <phoneticPr fontId="10"/>
  </si>
  <si>
    <t>建設廃棄物処分の経済比較支援</t>
    <rPh sb="0" eb="2">
      <t>ケンセツ</t>
    </rPh>
    <rPh sb="2" eb="5">
      <t>ハイキブツ</t>
    </rPh>
    <rPh sb="5" eb="7">
      <t>ショブン</t>
    </rPh>
    <rPh sb="8" eb="10">
      <t>ケイザイ</t>
    </rPh>
    <rPh sb="10" eb="12">
      <t>ヒカク</t>
    </rPh>
    <rPh sb="12" eb="14">
      <t>シエン</t>
    </rPh>
    <phoneticPr fontId="10"/>
  </si>
  <si>
    <t>「工事箇所から建設廃棄物受入れ地までの運搬費用」と「建設廃棄物受入れ料金」の合計額について、経済比較できること。</t>
    <rPh sb="1" eb="3">
      <t>コウジ</t>
    </rPh>
    <rPh sb="3" eb="5">
      <t>カショ</t>
    </rPh>
    <rPh sb="7" eb="9">
      <t>ケンセツ</t>
    </rPh>
    <rPh sb="9" eb="12">
      <t>ハイキブツ</t>
    </rPh>
    <rPh sb="12" eb="13">
      <t>ウ</t>
    </rPh>
    <rPh sb="13" eb="14">
      <t>イ</t>
    </rPh>
    <rPh sb="15" eb="16">
      <t>チ</t>
    </rPh>
    <rPh sb="19" eb="21">
      <t>ウンパン</t>
    </rPh>
    <rPh sb="21" eb="23">
      <t>ヒヨウ</t>
    </rPh>
    <rPh sb="26" eb="28">
      <t>ケンセツ</t>
    </rPh>
    <rPh sb="28" eb="31">
      <t>ハイキブツ</t>
    </rPh>
    <rPh sb="31" eb="32">
      <t>ウ</t>
    </rPh>
    <rPh sb="32" eb="33">
      <t>イ</t>
    </rPh>
    <rPh sb="34" eb="36">
      <t>リョウキン</t>
    </rPh>
    <rPh sb="38" eb="40">
      <t>ゴウケイ</t>
    </rPh>
    <rPh sb="40" eb="41">
      <t>ガク</t>
    </rPh>
    <rPh sb="46" eb="48">
      <t>ケイザイ</t>
    </rPh>
    <rPh sb="48" eb="50">
      <t>ヒカク</t>
    </rPh>
    <phoneticPr fontId="10"/>
  </si>
  <si>
    <t>年間の場合</t>
    <rPh sb="0" eb="1">
      <t>ネン</t>
    </rPh>
    <rPh sb="1" eb="2">
      <t>カン</t>
    </rPh>
    <rPh sb="3" eb="5">
      <t>バアイ</t>
    </rPh>
    <phoneticPr fontId="2"/>
  </si>
  <si>
    <t>３．システム方式</t>
    <rPh sb="6" eb="8">
      <t>ホウシキ</t>
    </rPh>
    <phoneticPr fontId="2"/>
  </si>
  <si>
    <t>※可能であれば５年、６年、７年でそれぞれ見積してください。</t>
    <rPh sb="1" eb="3">
      <t>カノウ</t>
    </rPh>
    <rPh sb="8" eb="9">
      <t>ネン</t>
    </rPh>
    <rPh sb="11" eb="12">
      <t>ネン</t>
    </rPh>
    <rPh sb="14" eb="15">
      <t>ネン</t>
    </rPh>
    <rPh sb="20" eb="22">
      <t>ミツモリ</t>
    </rPh>
    <phoneticPr fontId="2"/>
  </si>
  <si>
    <t>　・機能要件の詳細については、各社積算システムのパッケージに合わせて、三重県運用の変更が可能です。必要に応じて、その旨をコメント欄に記載してください。</t>
    <rPh sb="2" eb="4">
      <t>キノウ</t>
    </rPh>
    <rPh sb="4" eb="6">
      <t>ヨウケン</t>
    </rPh>
    <rPh sb="7" eb="9">
      <t>ショウサイ</t>
    </rPh>
    <rPh sb="15" eb="17">
      <t>カクシャ</t>
    </rPh>
    <rPh sb="17" eb="19">
      <t>セキサン</t>
    </rPh>
    <rPh sb="30" eb="31">
      <t>ア</t>
    </rPh>
    <rPh sb="35" eb="38">
      <t>ミエケン</t>
    </rPh>
    <rPh sb="38" eb="40">
      <t>ウンヨウ</t>
    </rPh>
    <rPh sb="41" eb="43">
      <t>ヘンコウ</t>
    </rPh>
    <rPh sb="44" eb="46">
      <t>カノウ</t>
    </rPh>
    <rPh sb="49" eb="51">
      <t>ヒツヨウ</t>
    </rPh>
    <rPh sb="52" eb="53">
      <t>オウ</t>
    </rPh>
    <rPh sb="58" eb="59">
      <t>ムネ</t>
    </rPh>
    <rPh sb="64" eb="65">
      <t>ラン</t>
    </rPh>
    <rPh sb="66" eb="68">
      <t>キサイ</t>
    </rPh>
    <phoneticPr fontId="10"/>
  </si>
  <si>
    <t xml:space="preserve">メニュー画面及び積算画面において、ウインドウサイズを任意の大きさにできること。
</t>
    <rPh sb="4" eb="6">
      <t>ガメン</t>
    </rPh>
    <rPh sb="6" eb="7">
      <t>オヨ</t>
    </rPh>
    <rPh sb="8" eb="10">
      <t>セキサン</t>
    </rPh>
    <rPh sb="10" eb="12">
      <t>ガメン</t>
    </rPh>
    <rPh sb="26" eb="28">
      <t>ニンイ</t>
    </rPh>
    <rPh sb="29" eb="30">
      <t>オオ</t>
    </rPh>
    <phoneticPr fontId="10"/>
  </si>
  <si>
    <t>積算システムログイン後、一定時間操作をしなかった場合は、予め設定された時間で自動的にログアウト又は切断を行えること。</t>
    <rPh sb="0" eb="2">
      <t>セキサン</t>
    </rPh>
    <rPh sb="10" eb="11">
      <t>ゴ</t>
    </rPh>
    <rPh sb="12" eb="14">
      <t>イッテイ</t>
    </rPh>
    <rPh sb="14" eb="16">
      <t>ジカン</t>
    </rPh>
    <rPh sb="16" eb="18">
      <t>ソウサ</t>
    </rPh>
    <rPh sb="24" eb="26">
      <t>バアイ</t>
    </rPh>
    <rPh sb="28" eb="29">
      <t>アラカジ</t>
    </rPh>
    <rPh sb="30" eb="32">
      <t>セッテイ</t>
    </rPh>
    <rPh sb="35" eb="37">
      <t>ジカン</t>
    </rPh>
    <rPh sb="38" eb="41">
      <t>ジドウテキ</t>
    </rPh>
    <rPh sb="47" eb="48">
      <t>マタ</t>
    </rPh>
    <rPh sb="49" eb="51">
      <t>セツダン</t>
    </rPh>
    <rPh sb="52" eb="53">
      <t>オコナ</t>
    </rPh>
    <phoneticPr fontId="10"/>
  </si>
  <si>
    <t xml:space="preserve">タイムアウトした場合、作成中のデータは保存され、次回ログイン時にはその状態から復帰できること。
</t>
    <rPh sb="8" eb="10">
      <t>バアイ</t>
    </rPh>
    <rPh sb="35" eb="37">
      <t>ジョウタイ</t>
    </rPh>
    <rPh sb="39" eb="41">
      <t>フッキ</t>
    </rPh>
    <phoneticPr fontId="10"/>
  </si>
  <si>
    <t xml:space="preserve">左からの横書き入力とする。
漢字が使用できること。
仮名、英数字、記号は全角半角で使用できること。
</t>
    <rPh sb="4" eb="6">
      <t>ヨコガ</t>
    </rPh>
    <rPh sb="7" eb="9">
      <t>ニュウリョク</t>
    </rPh>
    <rPh sb="14" eb="16">
      <t>カンジ</t>
    </rPh>
    <rPh sb="26" eb="28">
      <t>カナ</t>
    </rPh>
    <rPh sb="29" eb="32">
      <t>エイスウジ</t>
    </rPh>
    <rPh sb="33" eb="35">
      <t>キゴウ</t>
    </rPh>
    <rPh sb="36" eb="38">
      <t>ゼンカク</t>
    </rPh>
    <rPh sb="38" eb="40">
      <t>ハンカク</t>
    </rPh>
    <rPh sb="41" eb="43">
      <t>シヨウ</t>
    </rPh>
    <phoneticPr fontId="10"/>
  </si>
  <si>
    <t>自動全角半角制御</t>
    <rPh sb="0" eb="2">
      <t>ジドウ</t>
    </rPh>
    <rPh sb="2" eb="4">
      <t>ゼンカク</t>
    </rPh>
    <rPh sb="4" eb="6">
      <t>ハンカク</t>
    </rPh>
    <rPh sb="6" eb="8">
      <t>セイギョ</t>
    </rPh>
    <phoneticPr fontId="10"/>
  </si>
  <si>
    <t xml:space="preserve">数値入力欄は自動的に半角入力設定、漢字入力欄については全角かな入力設定に制御すること。
</t>
    <rPh sb="0" eb="2">
      <t>スウチ</t>
    </rPh>
    <rPh sb="2" eb="4">
      <t>ニュウリョク</t>
    </rPh>
    <rPh sb="4" eb="5">
      <t>ラン</t>
    </rPh>
    <rPh sb="6" eb="9">
      <t>ジドウテキ</t>
    </rPh>
    <rPh sb="10" eb="12">
      <t>ハンカク</t>
    </rPh>
    <rPh sb="12" eb="14">
      <t>ニュウリョク</t>
    </rPh>
    <rPh sb="14" eb="16">
      <t>セッテイ</t>
    </rPh>
    <rPh sb="17" eb="19">
      <t>カンジ</t>
    </rPh>
    <rPh sb="19" eb="21">
      <t>ニュウリョク</t>
    </rPh>
    <rPh sb="21" eb="22">
      <t>ラン</t>
    </rPh>
    <rPh sb="27" eb="29">
      <t>ゼンカク</t>
    </rPh>
    <rPh sb="31" eb="33">
      <t>ニュウリョク</t>
    </rPh>
    <rPh sb="33" eb="35">
      <t>セッテイ</t>
    </rPh>
    <rPh sb="36" eb="38">
      <t>セイギョ</t>
    </rPh>
    <phoneticPr fontId="10"/>
  </si>
  <si>
    <t>テキストデータの複写、貼付</t>
    <rPh sb="8" eb="10">
      <t>フクシャ</t>
    </rPh>
    <rPh sb="11" eb="12">
      <t>ハ</t>
    </rPh>
    <rPh sb="12" eb="13">
      <t>ツ</t>
    </rPh>
    <phoneticPr fontId="10"/>
  </si>
  <si>
    <t>表示されるテキストデータについては、クリップボード経由でワード、エクセル等に対してデータ貼り付けができること。また、クリップボードのテキストデータを入力欄に貼り付けできること。</t>
    <rPh sb="25" eb="27">
      <t>ケイユ</t>
    </rPh>
    <rPh sb="74" eb="77">
      <t>ニュウリョクラン</t>
    </rPh>
    <rPh sb="78" eb="79">
      <t>ハ</t>
    </rPh>
    <rPh sb="80" eb="81">
      <t>ツ</t>
    </rPh>
    <phoneticPr fontId="10"/>
  </si>
  <si>
    <t>実行、取消等の各機能は、画面上のボタン（アイコン）で実行できること。</t>
    <rPh sb="0" eb="2">
      <t>ジッコウ</t>
    </rPh>
    <rPh sb="3" eb="4">
      <t>ト</t>
    </rPh>
    <rPh sb="4" eb="5">
      <t>ケ</t>
    </rPh>
    <rPh sb="5" eb="6">
      <t>トウ</t>
    </rPh>
    <rPh sb="7" eb="8">
      <t>カク</t>
    </rPh>
    <rPh sb="8" eb="10">
      <t>キノウ</t>
    </rPh>
    <rPh sb="12" eb="15">
      <t>ガメンジョウ</t>
    </rPh>
    <rPh sb="26" eb="28">
      <t>ジッコウ</t>
    </rPh>
    <phoneticPr fontId="10"/>
  </si>
  <si>
    <t>実行、取消等</t>
    <rPh sb="0" eb="2">
      <t>ジッコウ</t>
    </rPh>
    <rPh sb="3" eb="4">
      <t>ト</t>
    </rPh>
    <rPh sb="4" eb="5">
      <t>ケ</t>
    </rPh>
    <rPh sb="5" eb="6">
      <t>トウ</t>
    </rPh>
    <phoneticPr fontId="10"/>
  </si>
  <si>
    <t>キーボード操作</t>
    <rPh sb="5" eb="7">
      <t>ソウサ</t>
    </rPh>
    <phoneticPr fontId="10"/>
  </si>
  <si>
    <t>マウスのクリック又はダブルクリックで、実行確定や計上した各種コードの修正画面への遷移等ができること。</t>
    <rPh sb="8" eb="9">
      <t>マタ</t>
    </rPh>
    <rPh sb="19" eb="21">
      <t>ジッコウ</t>
    </rPh>
    <rPh sb="21" eb="23">
      <t>カクテイ</t>
    </rPh>
    <rPh sb="24" eb="26">
      <t>ケイジョウ</t>
    </rPh>
    <rPh sb="28" eb="30">
      <t>カクシュ</t>
    </rPh>
    <rPh sb="34" eb="36">
      <t>シュウセイ</t>
    </rPh>
    <rPh sb="36" eb="38">
      <t>ガメン</t>
    </rPh>
    <rPh sb="40" eb="42">
      <t>センイ</t>
    </rPh>
    <rPh sb="42" eb="43">
      <t>トウ</t>
    </rPh>
    <phoneticPr fontId="10"/>
  </si>
  <si>
    <t>ログイン画面では、利用者コード、パスワードを直接入力させること。</t>
    <rPh sb="4" eb="6">
      <t>ガメン</t>
    </rPh>
    <phoneticPr fontId="10"/>
  </si>
  <si>
    <t>ログイン画面では、団体コード、所属コードを直接入力又は一覧から選択させること。</t>
    <rPh sb="21" eb="23">
      <t>チョクセツ</t>
    </rPh>
    <rPh sb="23" eb="25">
      <t>ニュウリョク</t>
    </rPh>
    <rPh sb="25" eb="26">
      <t>マタ</t>
    </rPh>
    <rPh sb="31" eb="33">
      <t>センタク</t>
    </rPh>
    <phoneticPr fontId="10"/>
  </si>
  <si>
    <t>最大同時接続数に達した場合は、ログイン時にその旨の警告表示がされること。</t>
    <rPh sb="0" eb="2">
      <t>サイダイ</t>
    </rPh>
    <rPh sb="2" eb="4">
      <t>ドウジ</t>
    </rPh>
    <rPh sb="4" eb="6">
      <t>セツゾク</t>
    </rPh>
    <rPh sb="6" eb="7">
      <t>スウ</t>
    </rPh>
    <rPh sb="8" eb="9">
      <t>タッ</t>
    </rPh>
    <rPh sb="11" eb="13">
      <t>バアイ</t>
    </rPh>
    <rPh sb="19" eb="20">
      <t>ジ</t>
    </rPh>
    <rPh sb="23" eb="24">
      <t>ムネ</t>
    </rPh>
    <rPh sb="25" eb="27">
      <t>ケイコク</t>
    </rPh>
    <rPh sb="27" eb="29">
      <t>ヒョウジ</t>
    </rPh>
    <phoneticPr fontId="10"/>
  </si>
  <si>
    <t>同一の利用者コードによる同時ログインはできないようにすること。</t>
    <rPh sb="0" eb="2">
      <t>ドウイツ</t>
    </rPh>
    <rPh sb="3" eb="6">
      <t>リヨウシャ</t>
    </rPh>
    <rPh sb="12" eb="14">
      <t>ドウジ</t>
    </rPh>
    <phoneticPr fontId="10"/>
  </si>
  <si>
    <t>利用者が任意のタイミングでパスワードを変更できること。また、設定された有効期限で自動的にパスワード変更画面に遷移すること。</t>
    <rPh sb="30" eb="32">
      <t>セッテイ</t>
    </rPh>
    <rPh sb="35" eb="37">
      <t>ユウコウ</t>
    </rPh>
    <rPh sb="37" eb="39">
      <t>キゲン</t>
    </rPh>
    <rPh sb="40" eb="43">
      <t>ジドウテキ</t>
    </rPh>
    <rPh sb="49" eb="51">
      <t>ヘンコウ</t>
    </rPh>
    <rPh sb="51" eb="53">
      <t>ガメン</t>
    </rPh>
    <rPh sb="54" eb="56">
      <t>センイ</t>
    </rPh>
    <phoneticPr fontId="10"/>
  </si>
  <si>
    <t>画面遷移を最小限とすること。
お知らせ、緊急情報を表示できること。</t>
    <rPh sb="0" eb="2">
      <t>ガメン</t>
    </rPh>
    <rPh sb="2" eb="4">
      <t>センイ</t>
    </rPh>
    <rPh sb="5" eb="8">
      <t>サイショウゲン</t>
    </rPh>
    <rPh sb="16" eb="17">
      <t>シ</t>
    </rPh>
    <rPh sb="20" eb="22">
      <t>キンキュウ</t>
    </rPh>
    <rPh sb="22" eb="24">
      <t>ジョウホウ</t>
    </rPh>
    <rPh sb="25" eb="27">
      <t>ヒョウジ</t>
    </rPh>
    <phoneticPr fontId="10"/>
  </si>
  <si>
    <t xml:space="preserve">適用年版（改定作業により作成した年版）を一覧から選択できること。
</t>
    <rPh sb="5" eb="7">
      <t>カイテイ</t>
    </rPh>
    <rPh sb="16" eb="18">
      <t>ネンバン</t>
    </rPh>
    <rPh sb="24" eb="26">
      <t>センタク</t>
    </rPh>
    <phoneticPr fontId="10"/>
  </si>
  <si>
    <t xml:space="preserve">管理者向けマニュアルが画面上で参照できること。
</t>
    <rPh sb="0" eb="3">
      <t>カンリシャ</t>
    </rPh>
    <rPh sb="3" eb="4">
      <t>ム</t>
    </rPh>
    <rPh sb="11" eb="14">
      <t>ガメンジョウ</t>
    </rPh>
    <rPh sb="15" eb="17">
      <t>サンショウ</t>
    </rPh>
    <phoneticPr fontId="10"/>
  </si>
  <si>
    <t>別紙5「設計書区分一覧表」出来高設計書・スライド設計書が作成できること。</t>
    <rPh sb="0" eb="2">
      <t>ベッシ</t>
    </rPh>
    <rPh sb="4" eb="7">
      <t>セッケイショ</t>
    </rPh>
    <rPh sb="13" eb="16">
      <t>デキダカ</t>
    </rPh>
    <rPh sb="16" eb="19">
      <t>セッケイショ</t>
    </rPh>
    <rPh sb="24" eb="27">
      <t>セッケイショ</t>
    </rPh>
    <rPh sb="28" eb="30">
      <t>サクセイ</t>
    </rPh>
    <phoneticPr fontId="10"/>
  </si>
  <si>
    <t xml:space="preserve">
</t>
    <phoneticPr fontId="10"/>
  </si>
  <si>
    <t xml:space="preserve">設計書名を直接入力できること。
</t>
    <rPh sb="0" eb="2">
      <t>セッケイ</t>
    </rPh>
    <rPh sb="2" eb="3">
      <t>ショ</t>
    </rPh>
    <rPh sb="3" eb="4">
      <t>メイ</t>
    </rPh>
    <rPh sb="5" eb="7">
      <t>チョクセツ</t>
    </rPh>
    <rPh sb="7" eb="9">
      <t>ニュウリョク</t>
    </rPh>
    <phoneticPr fontId="10"/>
  </si>
  <si>
    <t xml:space="preserve">各種諸経費率について、標準のほか、直接入力した値で本工事費（業務費）まで算出できること。
</t>
    <rPh sb="0" eb="2">
      <t>カクシュ</t>
    </rPh>
    <rPh sb="2" eb="5">
      <t>ショケイヒ</t>
    </rPh>
    <rPh sb="5" eb="6">
      <t>リツ</t>
    </rPh>
    <rPh sb="11" eb="13">
      <t>ヒョウジュン</t>
    </rPh>
    <rPh sb="17" eb="19">
      <t>チョクセツ</t>
    </rPh>
    <rPh sb="19" eb="21">
      <t>ニュウリョク</t>
    </rPh>
    <rPh sb="23" eb="24">
      <t>アタイ</t>
    </rPh>
    <rPh sb="25" eb="29">
      <t>ホンコウジヒ</t>
    </rPh>
    <rPh sb="30" eb="33">
      <t>ギョウムヒ</t>
    </rPh>
    <rPh sb="36" eb="38">
      <t>サンシュツ</t>
    </rPh>
    <phoneticPr fontId="10"/>
  </si>
  <si>
    <t>初期値設定ができること。
消費税率を直接入力できること。</t>
    <phoneticPr fontId="10"/>
  </si>
  <si>
    <t>労務費割増設定</t>
    <rPh sb="0" eb="3">
      <t>ロウムヒ</t>
    </rPh>
    <rPh sb="3" eb="4">
      <t>ワ</t>
    </rPh>
    <rPh sb="4" eb="5">
      <t>マ</t>
    </rPh>
    <rPh sb="5" eb="7">
      <t>セッテイ</t>
    </rPh>
    <phoneticPr fontId="10"/>
  </si>
  <si>
    <t>歩掛コードについては、設定すべき条件を選択できること。</t>
    <phoneticPr fontId="10"/>
  </si>
  <si>
    <t>歩掛コードの規格欄の値を直接入力し変更できること。
変更は当該設計書内でのみ有効とする。</t>
    <rPh sb="6" eb="8">
      <t>キカク</t>
    </rPh>
    <rPh sb="8" eb="9">
      <t>ラン</t>
    </rPh>
    <rPh sb="10" eb="11">
      <t>アタイ</t>
    </rPh>
    <rPh sb="12" eb="14">
      <t>チョクセツ</t>
    </rPh>
    <rPh sb="14" eb="16">
      <t>ニュウリョク</t>
    </rPh>
    <rPh sb="17" eb="19">
      <t>ヘンコウ</t>
    </rPh>
    <rPh sb="26" eb="28">
      <t>ヘンコウ</t>
    </rPh>
    <rPh sb="29" eb="31">
      <t>トウガイ</t>
    </rPh>
    <rPh sb="31" eb="34">
      <t>セッケイショ</t>
    </rPh>
    <rPh sb="34" eb="35">
      <t>ナイ</t>
    </rPh>
    <rPh sb="38" eb="40">
      <t>ユウコウ</t>
    </rPh>
    <phoneticPr fontId="10"/>
  </si>
  <si>
    <t>各種コードの直接入力欄は、金抜き帳票で非表示できること。</t>
    <rPh sb="0" eb="2">
      <t>カクシュ</t>
    </rPh>
    <rPh sb="6" eb="8">
      <t>チョクセツ</t>
    </rPh>
    <rPh sb="8" eb="10">
      <t>ニュウリョク</t>
    </rPh>
    <rPh sb="10" eb="11">
      <t>ラン</t>
    </rPh>
    <rPh sb="13" eb="14">
      <t>キン</t>
    </rPh>
    <rPh sb="14" eb="15">
      <t>ヌ</t>
    </rPh>
    <rPh sb="16" eb="18">
      <t>チョウヒョウ</t>
    </rPh>
    <rPh sb="19" eb="22">
      <t>ヒヒョウジ</t>
    </rPh>
    <phoneticPr fontId="10"/>
  </si>
  <si>
    <t xml:space="preserve">各種コードで諸雑費、割返し数量等の特殊処理ができること。
</t>
    <rPh sb="6" eb="7">
      <t>ショ</t>
    </rPh>
    <rPh sb="7" eb="9">
      <t>ザッピ</t>
    </rPh>
    <rPh sb="10" eb="11">
      <t>ワリ</t>
    </rPh>
    <rPh sb="11" eb="12">
      <t>カエ</t>
    </rPh>
    <rPh sb="13" eb="15">
      <t>スウリョウ</t>
    </rPh>
    <rPh sb="15" eb="16">
      <t>トウ</t>
    </rPh>
    <rPh sb="17" eb="19">
      <t>トクシュ</t>
    </rPh>
    <rPh sb="19" eb="21">
      <t>ショリ</t>
    </rPh>
    <phoneticPr fontId="10"/>
  </si>
  <si>
    <t>・夜間作業：1.5倍等</t>
    <rPh sb="1" eb="3">
      <t>ヤカン</t>
    </rPh>
    <rPh sb="3" eb="5">
      <t>サギョウ</t>
    </rPh>
    <rPh sb="9" eb="10">
      <t>バイ</t>
    </rPh>
    <rPh sb="10" eb="11">
      <t>トウ</t>
    </rPh>
    <phoneticPr fontId="10"/>
  </si>
  <si>
    <t xml:space="preserve">夜間作業、昼夜2交代作業等、標準的な労働時間割増が一覧で選択できること。
</t>
    <rPh sb="0" eb="2">
      <t>ヤカン</t>
    </rPh>
    <rPh sb="2" eb="4">
      <t>サギョウ</t>
    </rPh>
    <rPh sb="5" eb="7">
      <t>チュウヤ</t>
    </rPh>
    <rPh sb="8" eb="10">
      <t>コウタイ</t>
    </rPh>
    <rPh sb="10" eb="12">
      <t>サギョウ</t>
    </rPh>
    <rPh sb="12" eb="13">
      <t>トウ</t>
    </rPh>
    <rPh sb="14" eb="17">
      <t>ヒョウジュンテキ</t>
    </rPh>
    <rPh sb="18" eb="20">
      <t>ロウドウ</t>
    </rPh>
    <rPh sb="20" eb="22">
      <t>ジカン</t>
    </rPh>
    <rPh sb="22" eb="24">
      <t>ワリマシ</t>
    </rPh>
    <rPh sb="25" eb="27">
      <t>イチラン</t>
    </rPh>
    <rPh sb="28" eb="30">
      <t>センタク</t>
    </rPh>
    <phoneticPr fontId="10"/>
  </si>
  <si>
    <t xml:space="preserve">歩掛コードの試算ができ、試算結果を帳票形式でプレビュー表示できること。
</t>
    <rPh sb="0" eb="2">
      <t>ブガカリ</t>
    </rPh>
    <rPh sb="6" eb="8">
      <t>シサン</t>
    </rPh>
    <rPh sb="12" eb="14">
      <t>シサン</t>
    </rPh>
    <rPh sb="14" eb="16">
      <t>ケッカ</t>
    </rPh>
    <rPh sb="17" eb="19">
      <t>チョウヒョウ</t>
    </rPh>
    <rPh sb="19" eb="21">
      <t>ケイシキ</t>
    </rPh>
    <rPh sb="27" eb="29">
      <t>ヒョウジ</t>
    </rPh>
    <phoneticPr fontId="10"/>
  </si>
  <si>
    <t>仮入力設定
付箋機能</t>
    <rPh sb="0" eb="1">
      <t>カリ</t>
    </rPh>
    <rPh sb="1" eb="3">
      <t>ニュウリョク</t>
    </rPh>
    <rPh sb="3" eb="5">
      <t>セッテイ</t>
    </rPh>
    <rPh sb="6" eb="8">
      <t>フセン</t>
    </rPh>
    <rPh sb="8" eb="10">
      <t>キノウ</t>
    </rPh>
    <phoneticPr fontId="10"/>
  </si>
  <si>
    <t xml:space="preserve">暫定入力した各種コード及び複写した各種コードを、仮入力扱いとし、後から確認できるようにする。
</t>
    <rPh sb="0" eb="2">
      <t>ザンテイ</t>
    </rPh>
    <rPh sb="2" eb="4">
      <t>ニュウリョク</t>
    </rPh>
    <rPh sb="6" eb="8">
      <t>カクシュ</t>
    </rPh>
    <rPh sb="11" eb="12">
      <t>オヨ</t>
    </rPh>
    <rPh sb="13" eb="15">
      <t>フクシャ</t>
    </rPh>
    <rPh sb="17" eb="19">
      <t>カクシュ</t>
    </rPh>
    <rPh sb="24" eb="25">
      <t>カリ</t>
    </rPh>
    <rPh sb="25" eb="27">
      <t>ニュウリョク</t>
    </rPh>
    <rPh sb="27" eb="28">
      <t>アツカ</t>
    </rPh>
    <rPh sb="32" eb="33">
      <t>アト</t>
    </rPh>
    <rPh sb="35" eb="37">
      <t>カクニン</t>
    </rPh>
    <phoneticPr fontId="10"/>
  </si>
  <si>
    <t>代価とは、積算基準書における機労材等の構成と単価を指す。</t>
    <rPh sb="0" eb="2">
      <t>ダイカ</t>
    </rPh>
    <rPh sb="9" eb="10">
      <t>ショ</t>
    </rPh>
    <rPh sb="14" eb="16">
      <t>キロウ</t>
    </rPh>
    <rPh sb="16" eb="17">
      <t>ザイ</t>
    </rPh>
    <rPh sb="17" eb="18">
      <t>トウ</t>
    </rPh>
    <rPh sb="19" eb="21">
      <t>コウセイ</t>
    </rPh>
    <rPh sb="22" eb="24">
      <t>タンカ</t>
    </rPh>
    <phoneticPr fontId="10"/>
  </si>
  <si>
    <t xml:space="preserve">単位を直接入力できること。
</t>
    <rPh sb="0" eb="2">
      <t>タンイ</t>
    </rPh>
    <rPh sb="3" eb="5">
      <t>チョクセツ</t>
    </rPh>
    <rPh sb="5" eb="7">
      <t>ニュウリョク</t>
    </rPh>
    <phoneticPr fontId="10"/>
  </si>
  <si>
    <t xml:space="preserve">外部ファイルから一括して単価登録できること。
</t>
    <rPh sb="0" eb="2">
      <t>ガイブ</t>
    </rPh>
    <rPh sb="8" eb="10">
      <t>イッカツ</t>
    </rPh>
    <rPh sb="12" eb="14">
      <t>タンカ</t>
    </rPh>
    <rPh sb="14" eb="16">
      <t>トウロク</t>
    </rPh>
    <phoneticPr fontId="10"/>
  </si>
  <si>
    <t>追加</t>
    <phoneticPr fontId="10"/>
  </si>
  <si>
    <t xml:space="preserve">各種コードを入力するための空白行を挿入できること。
空白行は、積算処理時に自動的に削除されること。
</t>
    <rPh sb="0" eb="2">
      <t>カクシュ</t>
    </rPh>
    <rPh sb="6" eb="8">
      <t>ニュウリョク</t>
    </rPh>
    <rPh sb="13" eb="15">
      <t>クウハク</t>
    </rPh>
    <rPh sb="15" eb="16">
      <t>ギョウ</t>
    </rPh>
    <rPh sb="17" eb="19">
      <t>ソウニュウ</t>
    </rPh>
    <rPh sb="26" eb="28">
      <t>クウハク</t>
    </rPh>
    <rPh sb="28" eb="29">
      <t>ギョウ</t>
    </rPh>
    <rPh sb="31" eb="33">
      <t>セキサン</t>
    </rPh>
    <rPh sb="33" eb="35">
      <t>ショリ</t>
    </rPh>
    <rPh sb="35" eb="36">
      <t>トキ</t>
    </rPh>
    <rPh sb="37" eb="40">
      <t>ジドウテキ</t>
    </rPh>
    <rPh sb="41" eb="43">
      <t>サクジョ</t>
    </rPh>
    <phoneticPr fontId="10"/>
  </si>
  <si>
    <t xml:space="preserve">ショートカットキー（ctrlとの組み合わせ）により、元に戻す、やり直し、検索、複写、切取、貼付、追加、挿入、削除、修正等が使用できること。
</t>
    <rPh sb="16" eb="17">
      <t>ク</t>
    </rPh>
    <rPh sb="18" eb="19">
      <t>ア</t>
    </rPh>
    <rPh sb="59" eb="60">
      <t>トウ</t>
    </rPh>
    <phoneticPr fontId="10"/>
  </si>
  <si>
    <t>積算処理</t>
    <rPh sb="0" eb="2">
      <t>セキサン</t>
    </rPh>
    <rPh sb="2" eb="4">
      <t>ショリ</t>
    </rPh>
    <phoneticPr fontId="10"/>
  </si>
  <si>
    <t>逐次積算</t>
    <rPh sb="0" eb="2">
      <t>チクジ</t>
    </rPh>
    <rPh sb="2" eb="4">
      <t>セキサン</t>
    </rPh>
    <phoneticPr fontId="10"/>
  </si>
  <si>
    <t>計上したコードについては数量、単価、金額が逐次計算されること。</t>
    <rPh sb="0" eb="2">
      <t>ケイジョウ</t>
    </rPh>
    <rPh sb="12" eb="14">
      <t>スウリョウ</t>
    </rPh>
    <rPh sb="15" eb="17">
      <t>タンカ</t>
    </rPh>
    <rPh sb="18" eb="20">
      <t>キンガク</t>
    </rPh>
    <rPh sb="21" eb="23">
      <t>チクジ</t>
    </rPh>
    <rPh sb="23" eb="25">
      <t>ケイサン</t>
    </rPh>
    <phoneticPr fontId="10"/>
  </si>
  <si>
    <t xml:space="preserve">指定した帳票の出力ができること。
</t>
    <rPh sb="0" eb="2">
      <t>シテイ</t>
    </rPh>
    <rPh sb="4" eb="6">
      <t>チョウヒョウ</t>
    </rPh>
    <rPh sb="7" eb="9">
      <t>シュツリョク</t>
    </rPh>
    <phoneticPr fontId="10"/>
  </si>
  <si>
    <t xml:space="preserve">設計書を保存又は保存せずに、メニュー画面に遷移できること。
</t>
    <rPh sb="0" eb="3">
      <t>セッケイショ</t>
    </rPh>
    <rPh sb="4" eb="6">
      <t>ホゾン</t>
    </rPh>
    <rPh sb="6" eb="7">
      <t>マタ</t>
    </rPh>
    <rPh sb="8" eb="10">
      <t>ホゾン</t>
    </rPh>
    <rPh sb="18" eb="20">
      <t>ガメン</t>
    </rPh>
    <rPh sb="21" eb="23">
      <t>センイ</t>
    </rPh>
    <phoneticPr fontId="10"/>
  </si>
  <si>
    <t xml:space="preserve">設計書内で工事内容を複数に分割し、諸経費を案分して出力できること。
</t>
    <rPh sb="0" eb="3">
      <t>セッケイショ</t>
    </rPh>
    <rPh sb="3" eb="4">
      <t>ナイ</t>
    </rPh>
    <rPh sb="5" eb="7">
      <t>コウジ</t>
    </rPh>
    <rPh sb="7" eb="9">
      <t>ナイヨウ</t>
    </rPh>
    <rPh sb="10" eb="12">
      <t>フクスウ</t>
    </rPh>
    <rPh sb="13" eb="15">
      <t>ブンカツ</t>
    </rPh>
    <rPh sb="17" eb="20">
      <t>ショケイヒ</t>
    </rPh>
    <rPh sb="25" eb="27">
      <t>シュツリョク</t>
    </rPh>
    <phoneticPr fontId="10"/>
  </si>
  <si>
    <t xml:space="preserve">分割した工事費に対して、工事価格（減額のみ、千円止めを指定する）を直接入力し、一般管理費等の金額内で一般管理費等を調整できること。
</t>
    <rPh sb="0" eb="2">
      <t>ブンカツ</t>
    </rPh>
    <rPh sb="4" eb="7">
      <t>コウジヒ</t>
    </rPh>
    <rPh sb="8" eb="9">
      <t>タイ</t>
    </rPh>
    <rPh sb="12" eb="14">
      <t>コウジ</t>
    </rPh>
    <rPh sb="14" eb="16">
      <t>カカク</t>
    </rPh>
    <rPh sb="17" eb="19">
      <t>ゲンガク</t>
    </rPh>
    <rPh sb="22" eb="24">
      <t>センエン</t>
    </rPh>
    <rPh sb="24" eb="25">
      <t>ド</t>
    </rPh>
    <rPh sb="27" eb="29">
      <t>シテイ</t>
    </rPh>
    <rPh sb="33" eb="35">
      <t>チョクセツ</t>
    </rPh>
    <rPh sb="35" eb="37">
      <t>ニュウリョク</t>
    </rPh>
    <rPh sb="39" eb="41">
      <t>イッパン</t>
    </rPh>
    <rPh sb="41" eb="45">
      <t>カンリヒナド</t>
    </rPh>
    <rPh sb="46" eb="48">
      <t>キンガク</t>
    </rPh>
    <rPh sb="48" eb="49">
      <t>ナイ</t>
    </rPh>
    <rPh sb="50" eb="52">
      <t>イッパン</t>
    </rPh>
    <rPh sb="52" eb="55">
      <t>カンリヒ</t>
    </rPh>
    <rPh sb="55" eb="56">
      <t>トウ</t>
    </rPh>
    <rPh sb="57" eb="59">
      <t>チョウセイ</t>
    </rPh>
    <phoneticPr fontId="10"/>
  </si>
  <si>
    <t>経費調整</t>
    <rPh sb="0" eb="2">
      <t>ケイヒ</t>
    </rPh>
    <rPh sb="2" eb="4">
      <t>チョウセイ</t>
    </rPh>
    <phoneticPr fontId="10"/>
  </si>
  <si>
    <t>適用年版に対して、各種コードで異なる適用年版を設定している場合、エラーリスト等で警告表示できること。</t>
    <phoneticPr fontId="10"/>
  </si>
  <si>
    <t>特定の経費について、計算により金額が0であった場合警告表示されること。
警告表示させる経費は発注者との協議のうえ決定する。</t>
    <rPh sb="0" eb="2">
      <t>トクテイ</t>
    </rPh>
    <rPh sb="3" eb="5">
      <t>ケイヒ</t>
    </rPh>
    <rPh sb="10" eb="12">
      <t>ケイサン</t>
    </rPh>
    <rPh sb="15" eb="17">
      <t>キンガク</t>
    </rPh>
    <rPh sb="23" eb="25">
      <t>バアイ</t>
    </rPh>
    <rPh sb="25" eb="27">
      <t>ケイコク</t>
    </rPh>
    <rPh sb="27" eb="29">
      <t>ヒョウジ</t>
    </rPh>
    <rPh sb="36" eb="38">
      <t>ケイコク</t>
    </rPh>
    <rPh sb="38" eb="40">
      <t>ヒョウジ</t>
    </rPh>
    <rPh sb="43" eb="45">
      <t>ケイヒ</t>
    </rPh>
    <rPh sb="46" eb="49">
      <t>ハッチュウシャ</t>
    </rPh>
    <rPh sb="51" eb="53">
      <t>キョウギ</t>
    </rPh>
    <rPh sb="56" eb="58">
      <t>ケッテイ</t>
    </rPh>
    <phoneticPr fontId="10"/>
  </si>
  <si>
    <t>交通誘導員配置日数、締め切り排水日数の作業日数積み上げ支援ができること。</t>
    <rPh sb="0" eb="2">
      <t>コウツウ</t>
    </rPh>
    <rPh sb="2" eb="5">
      <t>ユウドウイン</t>
    </rPh>
    <rPh sb="5" eb="7">
      <t>ハイチ</t>
    </rPh>
    <rPh sb="7" eb="9">
      <t>ニッスウ</t>
    </rPh>
    <rPh sb="10" eb="11">
      <t>シ</t>
    </rPh>
    <rPh sb="12" eb="13">
      <t>キ</t>
    </rPh>
    <rPh sb="14" eb="16">
      <t>ハイスイ</t>
    </rPh>
    <rPh sb="16" eb="18">
      <t>ニッスウ</t>
    </rPh>
    <rPh sb="19" eb="21">
      <t>サギョウ</t>
    </rPh>
    <rPh sb="21" eb="23">
      <t>ニッスウ</t>
    </rPh>
    <rPh sb="23" eb="24">
      <t>ツ</t>
    </rPh>
    <rPh sb="25" eb="26">
      <t>ア</t>
    </rPh>
    <rPh sb="27" eb="29">
      <t>シエン</t>
    </rPh>
    <phoneticPr fontId="10"/>
  </si>
  <si>
    <t>エクセル等のサブシステムによる運用でも可。</t>
    <rPh sb="4" eb="5">
      <t>トウ</t>
    </rPh>
    <rPh sb="15" eb="17">
      <t>ウンヨウ</t>
    </rPh>
    <rPh sb="19" eb="20">
      <t>カ</t>
    </rPh>
    <phoneticPr fontId="10"/>
  </si>
  <si>
    <t>エクセル等のサブシステムにおいて、デジタルマップと連携すること想定しているが、経路（距離）は別途入力でも可。</t>
    <rPh sb="4" eb="5">
      <t>トウ</t>
    </rPh>
    <rPh sb="25" eb="27">
      <t>レンケイ</t>
    </rPh>
    <rPh sb="31" eb="33">
      <t>ソウテイ</t>
    </rPh>
    <rPh sb="39" eb="41">
      <t>ケイロ</t>
    </rPh>
    <rPh sb="42" eb="44">
      <t>キョリ</t>
    </rPh>
    <rPh sb="46" eb="48">
      <t>ベット</t>
    </rPh>
    <rPh sb="48" eb="50">
      <t>ニュウリョク</t>
    </rPh>
    <rPh sb="52" eb="53">
      <t>カ</t>
    </rPh>
    <phoneticPr fontId="10"/>
  </si>
  <si>
    <t>積算作業</t>
    <rPh sb="0" eb="2">
      <t>セキサン</t>
    </rPh>
    <rPh sb="2" eb="4">
      <t>サギョウ</t>
    </rPh>
    <phoneticPr fontId="10"/>
  </si>
  <si>
    <t xml:space="preserve">利用者向けマニュアルが画面上で参照できること。
</t>
    <rPh sb="0" eb="2">
      <t>リヨウ</t>
    </rPh>
    <rPh sb="2" eb="3">
      <t>シャ</t>
    </rPh>
    <rPh sb="3" eb="4">
      <t>ム</t>
    </rPh>
    <rPh sb="11" eb="14">
      <t>ガメンジョウ</t>
    </rPh>
    <rPh sb="15" eb="17">
      <t>サンショウ</t>
    </rPh>
    <phoneticPr fontId="10"/>
  </si>
  <si>
    <t>金入り帳票、金抜き帳票、積算参考資料等</t>
    <rPh sb="0" eb="1">
      <t>キン</t>
    </rPh>
    <rPh sb="1" eb="2">
      <t>イ</t>
    </rPh>
    <rPh sb="3" eb="5">
      <t>チョウヒョウ</t>
    </rPh>
    <rPh sb="6" eb="7">
      <t>キン</t>
    </rPh>
    <rPh sb="7" eb="8">
      <t>ヌ</t>
    </rPh>
    <rPh sb="9" eb="11">
      <t>チョウヒョウ</t>
    </rPh>
    <rPh sb="12" eb="14">
      <t>セキサン</t>
    </rPh>
    <rPh sb="14" eb="16">
      <t>サンコウ</t>
    </rPh>
    <rPh sb="16" eb="18">
      <t>シリョウ</t>
    </rPh>
    <rPh sb="18" eb="19">
      <t>トウ</t>
    </rPh>
    <phoneticPr fontId="10"/>
  </si>
  <si>
    <t xml:space="preserve">複数の帳票をチェックボックス等により指定し、プレビュー表示できること。
</t>
    <rPh sb="0" eb="2">
      <t>フクスウ</t>
    </rPh>
    <rPh sb="3" eb="5">
      <t>チョウヒョウ</t>
    </rPh>
    <rPh sb="14" eb="15">
      <t>トウ</t>
    </rPh>
    <rPh sb="18" eb="20">
      <t>シテイ</t>
    </rPh>
    <rPh sb="27" eb="29">
      <t>ヒョウジ</t>
    </rPh>
    <phoneticPr fontId="10"/>
  </si>
  <si>
    <t>エクセルファイル</t>
    <phoneticPr fontId="10"/>
  </si>
  <si>
    <t xml:space="preserve">別紙8「設計書および積算参考資料」に準じた「単価算出調書」のファイル出力ができること。
</t>
    <rPh sb="22" eb="24">
      <t>タンカ</t>
    </rPh>
    <rPh sb="24" eb="26">
      <t>サンシュツ</t>
    </rPh>
    <rPh sb="26" eb="28">
      <t>チョウショ</t>
    </rPh>
    <rPh sb="34" eb="36">
      <t>シュツリョク</t>
    </rPh>
    <phoneticPr fontId="10"/>
  </si>
  <si>
    <t xml:space="preserve">別紙8「設計書および積算参考資料」に準じた「工事費積算参考資料」のファイル出力ができること。
</t>
    <rPh sb="37" eb="39">
      <t>シュツリョク</t>
    </rPh>
    <phoneticPr fontId="10"/>
  </si>
  <si>
    <t xml:space="preserve">団体名及び団体コード（市町村コード）を追加、修正、削除できること。
</t>
    <rPh sb="3" eb="4">
      <t>オヨ</t>
    </rPh>
    <rPh sb="5" eb="7">
      <t>ダンタイ</t>
    </rPh>
    <rPh sb="11" eb="14">
      <t>シチョウソン</t>
    </rPh>
    <rPh sb="22" eb="24">
      <t>シュウセイ</t>
    </rPh>
    <rPh sb="25" eb="27">
      <t>サクジョ</t>
    </rPh>
    <phoneticPr fontId="10"/>
  </si>
  <si>
    <t xml:space="preserve">すべての利用者のパスワードを変更もしくは再交付できること。
</t>
    <rPh sb="4" eb="7">
      <t>リヨウシャ</t>
    </rPh>
    <rPh sb="14" eb="16">
      <t>ヘンコウ</t>
    </rPh>
    <rPh sb="20" eb="23">
      <t>サイコウフ</t>
    </rPh>
    <phoneticPr fontId="10"/>
  </si>
  <si>
    <t>工種体系ツリーとコード番号で管理できること。</t>
    <rPh sb="0" eb="2">
      <t>コウシュ</t>
    </rPh>
    <rPh sb="2" eb="4">
      <t>タイケイ</t>
    </rPh>
    <rPh sb="11" eb="13">
      <t>バンゴウ</t>
    </rPh>
    <rPh sb="14" eb="16">
      <t>カンリ</t>
    </rPh>
    <phoneticPr fontId="10"/>
  </si>
  <si>
    <t xml:space="preserve">工種体系ツリーとのひもづけができること。
</t>
    <rPh sb="0" eb="2">
      <t>コウシュ</t>
    </rPh>
    <rPh sb="2" eb="4">
      <t>タイケイ</t>
    </rPh>
    <phoneticPr fontId="10"/>
  </si>
  <si>
    <t xml:space="preserve">備考欄を設定できること。
なお、記入内容は利用者から設計書作成時に閲覧できること。
</t>
    <rPh sb="0" eb="3">
      <t>ビコウラン</t>
    </rPh>
    <rPh sb="4" eb="6">
      <t>セッテイ</t>
    </rPh>
    <rPh sb="16" eb="18">
      <t>キニュウ</t>
    </rPh>
    <rPh sb="18" eb="20">
      <t>ナイヨウ</t>
    </rPh>
    <rPh sb="21" eb="24">
      <t>リヨウシャ</t>
    </rPh>
    <rPh sb="26" eb="29">
      <t>セッケイショ</t>
    </rPh>
    <rPh sb="29" eb="32">
      <t>サクセイジ</t>
    </rPh>
    <rPh sb="33" eb="35">
      <t>エツラン</t>
    </rPh>
    <phoneticPr fontId="10"/>
  </si>
  <si>
    <t xml:space="preserve">災害査定用単価（国土交通省同意単価）の追加、修正、削除ができること。
</t>
    <rPh sb="0" eb="2">
      <t>サイガイ</t>
    </rPh>
    <rPh sb="2" eb="4">
      <t>サテイ</t>
    </rPh>
    <rPh sb="4" eb="5">
      <t>ヨウ</t>
    </rPh>
    <rPh sb="5" eb="7">
      <t>タンカ</t>
    </rPh>
    <rPh sb="8" eb="10">
      <t>コクド</t>
    </rPh>
    <rPh sb="10" eb="13">
      <t>コウツウショウ</t>
    </rPh>
    <rPh sb="13" eb="15">
      <t>ドウイ</t>
    </rPh>
    <rPh sb="15" eb="17">
      <t>タンカ</t>
    </rPh>
    <rPh sb="19" eb="21">
      <t>ツイカ</t>
    </rPh>
    <rPh sb="22" eb="24">
      <t>シュウセイ</t>
    </rPh>
    <rPh sb="25" eb="27">
      <t>サクジョ</t>
    </rPh>
    <phoneticPr fontId="10"/>
  </si>
  <si>
    <t>工種体系ツリー</t>
    <phoneticPr fontId="10"/>
  </si>
  <si>
    <t xml:space="preserve">工種体系ツリーを入力・表示する範囲で、計上した工種体系ツリーの表示ができること。
</t>
    <rPh sb="8" eb="10">
      <t>ニュウリョク</t>
    </rPh>
    <rPh sb="11" eb="13">
      <t>ヒョウジ</t>
    </rPh>
    <rPh sb="15" eb="17">
      <t>ハンイ</t>
    </rPh>
    <rPh sb="19" eb="21">
      <t>ケイジョウ</t>
    </rPh>
    <rPh sb="31" eb="33">
      <t>ヒョウジ</t>
    </rPh>
    <phoneticPr fontId="10"/>
  </si>
  <si>
    <t xml:space="preserve">内訳画面は、工種体系ツリーに入力された各種コードを表示する（工種体系ツリーが表示されてもよい）画面で、通し番号、コード番号、コード名称、数量、単位、単価、金額、管理費区分が最低限表示できること。
</t>
    <rPh sb="0" eb="2">
      <t>ウチワケ</t>
    </rPh>
    <rPh sb="2" eb="4">
      <t>ガメン</t>
    </rPh>
    <rPh sb="14" eb="16">
      <t>ニュウリョク</t>
    </rPh>
    <rPh sb="19" eb="21">
      <t>カクシュ</t>
    </rPh>
    <rPh sb="25" eb="27">
      <t>ヒョウジ</t>
    </rPh>
    <rPh sb="38" eb="40">
      <t>ヒョウジ</t>
    </rPh>
    <rPh sb="47" eb="49">
      <t>ガメン</t>
    </rPh>
    <rPh sb="51" eb="52">
      <t>トオ</t>
    </rPh>
    <rPh sb="53" eb="55">
      <t>バンゴウ</t>
    </rPh>
    <rPh sb="59" eb="61">
      <t>バンゴウ</t>
    </rPh>
    <rPh sb="65" eb="67">
      <t>メイショウ</t>
    </rPh>
    <rPh sb="68" eb="70">
      <t>スウリョウ</t>
    </rPh>
    <rPh sb="71" eb="73">
      <t>タンイ</t>
    </rPh>
    <rPh sb="74" eb="76">
      <t>タンカ</t>
    </rPh>
    <rPh sb="77" eb="79">
      <t>キンガク</t>
    </rPh>
    <rPh sb="80" eb="83">
      <t>カンリヒ</t>
    </rPh>
    <rPh sb="83" eb="85">
      <t>クブン</t>
    </rPh>
    <rPh sb="86" eb="89">
      <t>サイテイゲン</t>
    </rPh>
    <rPh sb="89" eb="91">
      <t>ヒョウジ</t>
    </rPh>
    <phoneticPr fontId="10"/>
  </si>
  <si>
    <t xml:space="preserve">別紙4「適用する積算基準」の工種体系表に基づき工種体系ツリーを選択計上できること。
</t>
    <rPh sb="0" eb="2">
      <t>ベッシ</t>
    </rPh>
    <rPh sb="4" eb="6">
      <t>テキヨウ</t>
    </rPh>
    <rPh sb="8" eb="10">
      <t>セキサン</t>
    </rPh>
    <rPh sb="10" eb="12">
      <t>キジュン</t>
    </rPh>
    <rPh sb="14" eb="16">
      <t>コウシュ</t>
    </rPh>
    <rPh sb="16" eb="18">
      <t>タイケイ</t>
    </rPh>
    <rPh sb="18" eb="19">
      <t>ヒョウ</t>
    </rPh>
    <rPh sb="20" eb="21">
      <t>モト</t>
    </rPh>
    <rPh sb="31" eb="33">
      <t>センタク</t>
    </rPh>
    <rPh sb="33" eb="35">
      <t>ケイジョウ</t>
    </rPh>
    <phoneticPr fontId="10"/>
  </si>
  <si>
    <t xml:space="preserve">工種体系は、工種レベル３までを必須計上とすること。
ただし、固定工種体系ツリーはこの限りではない。
</t>
    <rPh sb="0" eb="2">
      <t>コウシュ</t>
    </rPh>
    <rPh sb="2" eb="4">
      <t>タイケイ</t>
    </rPh>
    <rPh sb="6" eb="8">
      <t>コウシュ</t>
    </rPh>
    <rPh sb="15" eb="17">
      <t>ヒッス</t>
    </rPh>
    <rPh sb="17" eb="19">
      <t>ケイジョウ</t>
    </rPh>
    <phoneticPr fontId="10"/>
  </si>
  <si>
    <t xml:space="preserve">工種レベル４は任意に計上できること。
ただし、固定工種体系ツリーはこの限りではない。
</t>
    <rPh sb="0" eb="2">
      <t>コウシュ</t>
    </rPh>
    <rPh sb="7" eb="9">
      <t>ニンイ</t>
    </rPh>
    <rPh sb="10" eb="12">
      <t>ケイジョウ</t>
    </rPh>
    <phoneticPr fontId="10"/>
  </si>
  <si>
    <t xml:space="preserve">別紙4「適用する積算基準」の工種体系表以外の工種レベル１、工種レベル２、工種レベル３、工種レベル４の工種体系についても任意に作成し計上できること。
ただし、固定工種体系ツリーはこの限りではない。
</t>
    <rPh sb="0" eb="2">
      <t>ベッシ</t>
    </rPh>
    <rPh sb="4" eb="6">
      <t>テキヨウ</t>
    </rPh>
    <rPh sb="8" eb="10">
      <t>セキサン</t>
    </rPh>
    <rPh sb="10" eb="12">
      <t>キジュン</t>
    </rPh>
    <rPh sb="14" eb="16">
      <t>コウシュ</t>
    </rPh>
    <rPh sb="16" eb="18">
      <t>タイケイ</t>
    </rPh>
    <rPh sb="18" eb="19">
      <t>ヒョウ</t>
    </rPh>
    <rPh sb="19" eb="21">
      <t>イガイ</t>
    </rPh>
    <rPh sb="22" eb="24">
      <t>コウシュ</t>
    </rPh>
    <rPh sb="29" eb="31">
      <t>コウシュ</t>
    </rPh>
    <rPh sb="36" eb="38">
      <t>コウシュ</t>
    </rPh>
    <rPh sb="43" eb="45">
      <t>コウシュ</t>
    </rPh>
    <rPh sb="50" eb="52">
      <t>コウシュ</t>
    </rPh>
    <rPh sb="52" eb="54">
      <t>タイケイ</t>
    </rPh>
    <rPh sb="59" eb="61">
      <t>ニンイ</t>
    </rPh>
    <rPh sb="62" eb="64">
      <t>サクセイ</t>
    </rPh>
    <rPh sb="65" eb="67">
      <t>ケイジョウ</t>
    </rPh>
    <rPh sb="90" eb="91">
      <t>カギ</t>
    </rPh>
    <phoneticPr fontId="10"/>
  </si>
  <si>
    <t xml:space="preserve">工種レベル３の工種体系ツリーに対し、適用年版を一覧から選択し設定できること。
設定することで、配下に計上された各種コードの適用年版が変更されること。
なお、設計書全体にかかる適用年版と異なる場合は、本項番で設定した適用年版を優先する。
</t>
    <rPh sb="0" eb="2">
      <t>コウシュ</t>
    </rPh>
    <rPh sb="15" eb="16">
      <t>タイ</t>
    </rPh>
    <rPh sb="18" eb="20">
      <t>テキヨウ</t>
    </rPh>
    <rPh sb="20" eb="22">
      <t>ネンバン</t>
    </rPh>
    <rPh sb="23" eb="25">
      <t>イチラン</t>
    </rPh>
    <rPh sb="27" eb="29">
      <t>センタク</t>
    </rPh>
    <rPh sb="30" eb="32">
      <t>セッテイ</t>
    </rPh>
    <rPh sb="55" eb="57">
      <t>カクシュ</t>
    </rPh>
    <rPh sb="61" eb="63">
      <t>テキヨウ</t>
    </rPh>
    <rPh sb="63" eb="65">
      <t>ネンバン</t>
    </rPh>
    <rPh sb="66" eb="68">
      <t>ヘンコウ</t>
    </rPh>
    <rPh sb="99" eb="100">
      <t>ホン</t>
    </rPh>
    <rPh sb="100" eb="102">
      <t>コウバン</t>
    </rPh>
    <phoneticPr fontId="10"/>
  </si>
  <si>
    <t xml:space="preserve">諸経費区分「森林・林業」の工種レベル3の工種体系ツリーに対し、配下に計上された普通作業員の労務単価コードを山林砂防工の労務単価コードに一括で置き換える設定ができること。
</t>
    <rPh sb="0" eb="3">
      <t>ショケイヒ</t>
    </rPh>
    <rPh sb="3" eb="5">
      <t>クブン</t>
    </rPh>
    <rPh sb="6" eb="8">
      <t>シンリン</t>
    </rPh>
    <rPh sb="9" eb="11">
      <t>リンギョウ</t>
    </rPh>
    <rPh sb="13" eb="15">
      <t>コウシュ</t>
    </rPh>
    <rPh sb="28" eb="29">
      <t>タイ</t>
    </rPh>
    <rPh sb="31" eb="33">
      <t>ハイカ</t>
    </rPh>
    <rPh sb="34" eb="36">
      <t>ケイジョウ</t>
    </rPh>
    <rPh sb="39" eb="41">
      <t>フツウ</t>
    </rPh>
    <rPh sb="41" eb="44">
      <t>サギョウイン</t>
    </rPh>
    <rPh sb="53" eb="55">
      <t>サンリン</t>
    </rPh>
    <rPh sb="55" eb="57">
      <t>サボウ</t>
    </rPh>
    <rPh sb="57" eb="58">
      <t>コウ</t>
    </rPh>
    <rPh sb="59" eb="61">
      <t>ロウム</t>
    </rPh>
    <rPh sb="61" eb="63">
      <t>タンカ</t>
    </rPh>
    <rPh sb="67" eb="69">
      <t>イッカツ</t>
    </rPh>
    <rPh sb="70" eb="71">
      <t>オ</t>
    </rPh>
    <rPh sb="72" eb="73">
      <t>カ</t>
    </rPh>
    <rPh sb="75" eb="77">
      <t>セッテイ</t>
    </rPh>
    <phoneticPr fontId="10"/>
  </si>
  <si>
    <t xml:space="preserve">工種体系ツリーで、管理費区分を一覧から選択し設定できること。
設定することで、配下に計上された各種コードに対して、管理費区分が適用されること。
なお、工種体系ツリーに初期設定で管理費区分が設定されている場合においても設定可能とし、その場合には本項番で設定した方が優先されること。
</t>
    <rPh sb="9" eb="12">
      <t>カンリヒ</t>
    </rPh>
    <rPh sb="12" eb="14">
      <t>クブン</t>
    </rPh>
    <rPh sb="15" eb="17">
      <t>イチラン</t>
    </rPh>
    <rPh sb="19" eb="21">
      <t>センタク</t>
    </rPh>
    <rPh sb="22" eb="24">
      <t>セッテイ</t>
    </rPh>
    <rPh sb="47" eb="49">
      <t>カクシュ</t>
    </rPh>
    <rPh sb="57" eb="60">
      <t>カンリヒ</t>
    </rPh>
    <rPh sb="60" eb="62">
      <t>クブン</t>
    </rPh>
    <rPh sb="63" eb="65">
      <t>テキヨウ</t>
    </rPh>
    <rPh sb="83" eb="85">
      <t>ショキ</t>
    </rPh>
    <rPh sb="85" eb="87">
      <t>セッテイ</t>
    </rPh>
    <rPh sb="88" eb="91">
      <t>カンリヒ</t>
    </rPh>
    <rPh sb="91" eb="93">
      <t>クブン</t>
    </rPh>
    <rPh sb="94" eb="96">
      <t>セッテイ</t>
    </rPh>
    <rPh sb="101" eb="103">
      <t>バアイ</t>
    </rPh>
    <rPh sb="108" eb="110">
      <t>セッテイ</t>
    </rPh>
    <rPh sb="110" eb="112">
      <t>カノウ</t>
    </rPh>
    <rPh sb="117" eb="119">
      <t>バアイ</t>
    </rPh>
    <rPh sb="121" eb="122">
      <t>ホン</t>
    </rPh>
    <rPh sb="122" eb="124">
      <t>コウバン</t>
    </rPh>
    <rPh sb="125" eb="127">
      <t>セッテイ</t>
    </rPh>
    <rPh sb="129" eb="130">
      <t>ホウ</t>
    </rPh>
    <rPh sb="131" eb="133">
      <t>ユウセン</t>
    </rPh>
    <phoneticPr fontId="10"/>
  </si>
  <si>
    <t xml:space="preserve">工種体系ツリーで、一覧から労務割増補正の選択又は割増率の直接入力により労務費の割増を設定できること。
設定することで、配下に計上された労務単価コードに対して、単価値の割増がされること。
</t>
    <rPh sb="13" eb="15">
      <t>ロウム</t>
    </rPh>
    <rPh sb="15" eb="16">
      <t>ワ</t>
    </rPh>
    <rPh sb="16" eb="17">
      <t>マ</t>
    </rPh>
    <rPh sb="17" eb="19">
      <t>ホセイ</t>
    </rPh>
    <rPh sb="20" eb="22">
      <t>センタク</t>
    </rPh>
    <rPh sb="22" eb="23">
      <t>マタ</t>
    </rPh>
    <rPh sb="24" eb="25">
      <t>ワ</t>
    </rPh>
    <rPh sb="25" eb="26">
      <t>マ</t>
    </rPh>
    <rPh sb="26" eb="27">
      <t>リツ</t>
    </rPh>
    <rPh sb="28" eb="30">
      <t>チョクセツ</t>
    </rPh>
    <rPh sb="30" eb="32">
      <t>ニュウリョク</t>
    </rPh>
    <rPh sb="35" eb="38">
      <t>ロウムヒ</t>
    </rPh>
    <rPh sb="39" eb="40">
      <t>ワ</t>
    </rPh>
    <rPh sb="40" eb="41">
      <t>マ</t>
    </rPh>
    <rPh sb="42" eb="44">
      <t>セッテイ</t>
    </rPh>
    <rPh sb="51" eb="53">
      <t>セッテイ</t>
    </rPh>
    <rPh sb="59" eb="61">
      <t>ハイカ</t>
    </rPh>
    <rPh sb="62" eb="64">
      <t>ケイジョウ</t>
    </rPh>
    <rPh sb="67" eb="69">
      <t>ロウム</t>
    </rPh>
    <rPh sb="69" eb="71">
      <t>タンカ</t>
    </rPh>
    <rPh sb="75" eb="76">
      <t>タイ</t>
    </rPh>
    <rPh sb="79" eb="81">
      <t>タンカ</t>
    </rPh>
    <rPh sb="81" eb="82">
      <t>チ</t>
    </rPh>
    <rPh sb="83" eb="85">
      <t>ワリマシ</t>
    </rPh>
    <phoneticPr fontId="10"/>
  </si>
  <si>
    <t xml:space="preserve">工種レベル３、工種レベル４の工種体系ツリーの配下に各種コードを計上できること。
計上方法は、搭載した全ての積算基準書のページ構成に基づき階層検索と単語検索ができること。
</t>
    <rPh sb="0" eb="2">
      <t>コウシュ</t>
    </rPh>
    <rPh sb="7" eb="9">
      <t>コウシュ</t>
    </rPh>
    <rPh sb="22" eb="24">
      <t>ハイカ</t>
    </rPh>
    <rPh sb="25" eb="27">
      <t>カクシュ</t>
    </rPh>
    <rPh sb="31" eb="33">
      <t>ケイジョウ</t>
    </rPh>
    <rPh sb="40" eb="42">
      <t>ケイジョウ</t>
    </rPh>
    <rPh sb="42" eb="44">
      <t>ホウホウ</t>
    </rPh>
    <rPh sb="46" eb="48">
      <t>トウサイ</t>
    </rPh>
    <rPh sb="50" eb="51">
      <t>スベ</t>
    </rPh>
    <rPh sb="53" eb="55">
      <t>セキサン</t>
    </rPh>
    <rPh sb="55" eb="57">
      <t>キジュン</t>
    </rPh>
    <rPh sb="57" eb="58">
      <t>ショ</t>
    </rPh>
    <rPh sb="62" eb="64">
      <t>コウセイ</t>
    </rPh>
    <rPh sb="65" eb="66">
      <t>モト</t>
    </rPh>
    <rPh sb="68" eb="70">
      <t>カイソウ</t>
    </rPh>
    <rPh sb="70" eb="72">
      <t>ケンサク</t>
    </rPh>
    <rPh sb="73" eb="75">
      <t>タンゴ</t>
    </rPh>
    <rPh sb="75" eb="77">
      <t>ケンサク</t>
    </rPh>
    <phoneticPr fontId="10"/>
  </si>
  <si>
    <t xml:space="preserve">予め工種体系ツリーの配下に関連づけされた歩掛コードを単数もしくは複数選択し工種体系ツリーとともに計上できること。
</t>
    <rPh sb="0" eb="1">
      <t>アラカジ</t>
    </rPh>
    <rPh sb="10" eb="12">
      <t>ハイカ</t>
    </rPh>
    <rPh sb="13" eb="15">
      <t>カンレン</t>
    </rPh>
    <rPh sb="20" eb="21">
      <t>ブ</t>
    </rPh>
    <rPh sb="21" eb="22">
      <t>ガカリ</t>
    </rPh>
    <rPh sb="26" eb="28">
      <t>タンスウ</t>
    </rPh>
    <rPh sb="32" eb="34">
      <t>フクスウ</t>
    </rPh>
    <rPh sb="34" eb="36">
      <t>センタク</t>
    </rPh>
    <rPh sb="48" eb="50">
      <t>ケイジョウ</t>
    </rPh>
    <phoneticPr fontId="10"/>
  </si>
  <si>
    <t xml:space="preserve">各種コードに適用年版を設定できること。
なお、設計書全体に設定した適用年版及び工種体系ツリーに設定した適用年版と異なる場合は、本項番で設定した適用年版を優先する。
</t>
    <rPh sb="0" eb="2">
      <t>カクシュ</t>
    </rPh>
    <rPh sb="6" eb="8">
      <t>テキヨウ</t>
    </rPh>
    <rPh sb="8" eb="10">
      <t>ネンバン</t>
    </rPh>
    <rPh sb="11" eb="13">
      <t>セッテイ</t>
    </rPh>
    <rPh sb="23" eb="26">
      <t>セッケイショ</t>
    </rPh>
    <rPh sb="26" eb="28">
      <t>ゼンタイ</t>
    </rPh>
    <rPh sb="29" eb="31">
      <t>セッテイ</t>
    </rPh>
    <rPh sb="33" eb="35">
      <t>テキヨウ</t>
    </rPh>
    <rPh sb="35" eb="37">
      <t>ネンバン</t>
    </rPh>
    <rPh sb="37" eb="38">
      <t>オヨ</t>
    </rPh>
    <rPh sb="47" eb="49">
      <t>セッテイ</t>
    </rPh>
    <rPh sb="51" eb="53">
      <t>テキヨウ</t>
    </rPh>
    <rPh sb="53" eb="55">
      <t>ネンバン</t>
    </rPh>
    <rPh sb="56" eb="57">
      <t>コト</t>
    </rPh>
    <rPh sb="59" eb="61">
      <t>バアイ</t>
    </rPh>
    <rPh sb="63" eb="64">
      <t>ホン</t>
    </rPh>
    <rPh sb="64" eb="66">
      <t>コウバン</t>
    </rPh>
    <rPh sb="67" eb="69">
      <t>セッテイ</t>
    </rPh>
    <rPh sb="71" eb="73">
      <t>テキヨウ</t>
    </rPh>
    <rPh sb="73" eb="75">
      <t>ネンバン</t>
    </rPh>
    <rPh sb="76" eb="78">
      <t>ユウセン</t>
    </rPh>
    <phoneticPr fontId="10"/>
  </si>
  <si>
    <t xml:space="preserve">各種コードに、管理費区分を一覧から選択し設定できること。
設定することで、設定したコード及び配下に計上された各種コードに対して、管理費区分が適用されること。
なお、工種体系ツリー及び各種コードに初期設定で管理費区分が設定されている場合においても設定可能とし、その場合には本項番で設定した方が優先されること。
</t>
    <rPh sb="0" eb="2">
      <t>カクシュ</t>
    </rPh>
    <rPh sb="37" eb="39">
      <t>セッテイ</t>
    </rPh>
    <rPh sb="44" eb="45">
      <t>オヨ</t>
    </rPh>
    <rPh sb="89" eb="90">
      <t>オヨ</t>
    </rPh>
    <rPh sb="91" eb="93">
      <t>カクシュ</t>
    </rPh>
    <phoneticPr fontId="10"/>
  </si>
  <si>
    <t>各種コードに、一覧から労務割増の選択又は割増率の直接入力により労務費の割増を設定できること。
設定することで、配下に計上された労務単価コードに対して、単価値の割増がされること。
なお、工種体系ツリー及び各種コードに初期設定で労務費割増が設定されている場合においては本項番で設定した方が優先されること。</t>
    <rPh sb="0" eb="2">
      <t>カクシュ</t>
    </rPh>
    <rPh sb="18" eb="19">
      <t>マタ</t>
    </rPh>
    <rPh sb="112" eb="115">
      <t>ロウムヒ</t>
    </rPh>
    <rPh sb="115" eb="116">
      <t>ワ</t>
    </rPh>
    <rPh sb="116" eb="117">
      <t>マ</t>
    </rPh>
    <phoneticPr fontId="10"/>
  </si>
  <si>
    <t>工種体系ツリー複写</t>
    <rPh sb="7" eb="9">
      <t>フクシャ</t>
    </rPh>
    <phoneticPr fontId="10"/>
  </si>
  <si>
    <t xml:space="preserve">工種体系ツリーを指定し、別の工種体系ツリーとして複写貼付できること。
複写先工種レベルは複写元工種レベルと合わさなければ複写できないようにすること。
</t>
    <rPh sb="12" eb="13">
      <t>ベツ</t>
    </rPh>
    <rPh sb="35" eb="37">
      <t>フクシャ</t>
    </rPh>
    <rPh sb="37" eb="38">
      <t>サキ</t>
    </rPh>
    <rPh sb="38" eb="40">
      <t>コウシュ</t>
    </rPh>
    <rPh sb="44" eb="46">
      <t>フクシャ</t>
    </rPh>
    <rPh sb="46" eb="47">
      <t>モト</t>
    </rPh>
    <rPh sb="47" eb="49">
      <t>コウシュ</t>
    </rPh>
    <rPh sb="53" eb="54">
      <t>ア</t>
    </rPh>
    <rPh sb="60" eb="62">
      <t>フクシャ</t>
    </rPh>
    <phoneticPr fontId="10"/>
  </si>
  <si>
    <t xml:space="preserve">複写元と複写先の適用年版が異なる場合は、複写先の適用年版に変更する。
ただし、複写先の適用年版に複写対象の工種体系ツリー及び各種コードが存在しない場合の対応については協議により決定する。
</t>
    <rPh sb="0" eb="3">
      <t>フクシャモト</t>
    </rPh>
    <rPh sb="4" eb="6">
      <t>フクシャ</t>
    </rPh>
    <rPh sb="6" eb="7">
      <t>サキ</t>
    </rPh>
    <rPh sb="13" eb="14">
      <t>コト</t>
    </rPh>
    <rPh sb="16" eb="18">
      <t>バアイ</t>
    </rPh>
    <rPh sb="20" eb="22">
      <t>フクシャ</t>
    </rPh>
    <rPh sb="22" eb="23">
      <t>サキ</t>
    </rPh>
    <rPh sb="29" eb="31">
      <t>ヘンコウ</t>
    </rPh>
    <rPh sb="48" eb="50">
      <t>フクシャ</t>
    </rPh>
    <rPh sb="50" eb="52">
      <t>タイショウ</t>
    </rPh>
    <rPh sb="60" eb="61">
      <t>オヨ</t>
    </rPh>
    <rPh sb="62" eb="64">
      <t>カクシュ</t>
    </rPh>
    <rPh sb="68" eb="70">
      <t>ソンザイ</t>
    </rPh>
    <rPh sb="73" eb="75">
      <t>バアイ</t>
    </rPh>
    <rPh sb="76" eb="78">
      <t>タイオウ</t>
    </rPh>
    <rPh sb="83" eb="85">
      <t>キョウギ</t>
    </rPh>
    <rPh sb="88" eb="90">
      <t>ケッテイ</t>
    </rPh>
    <phoneticPr fontId="10"/>
  </si>
  <si>
    <t xml:space="preserve">計上された工種体系ツリーを削除できること。
削除した場合は、配下に計上された各種コードも削除されること。
ただし、固定工種体系ツリーはこの限りではない。
</t>
    <rPh sb="0" eb="2">
      <t>ケイジョウ</t>
    </rPh>
    <rPh sb="13" eb="15">
      <t>サクジョ</t>
    </rPh>
    <rPh sb="22" eb="24">
      <t>サクジョ</t>
    </rPh>
    <rPh sb="26" eb="28">
      <t>バアイ</t>
    </rPh>
    <rPh sb="30" eb="32">
      <t>ハイカ</t>
    </rPh>
    <rPh sb="33" eb="35">
      <t>ケイジョウ</t>
    </rPh>
    <rPh sb="38" eb="40">
      <t>カクシュ</t>
    </rPh>
    <rPh sb="44" eb="46">
      <t>サクジョ</t>
    </rPh>
    <phoneticPr fontId="10"/>
  </si>
  <si>
    <t xml:space="preserve">計上した工種体系ツリーや各種コードの表示順を任意に変更できること。
</t>
    <rPh sb="0" eb="2">
      <t>ケイジョウ</t>
    </rPh>
    <rPh sb="12" eb="14">
      <t>カクシュ</t>
    </rPh>
    <rPh sb="18" eb="21">
      <t>ヒョウジジュン</t>
    </rPh>
    <rPh sb="22" eb="24">
      <t>ニンイ</t>
    </rPh>
    <rPh sb="25" eb="27">
      <t>ヘンコウ</t>
    </rPh>
    <phoneticPr fontId="10"/>
  </si>
  <si>
    <t xml:space="preserve">管理費区分等計算制御が初期設定されている工種体系ツリーに対して、管理費区分を設定した場合警告表示されること。
</t>
    <rPh sb="0" eb="3">
      <t>カンリヒ</t>
    </rPh>
    <rPh sb="3" eb="5">
      <t>クブン</t>
    </rPh>
    <rPh sb="5" eb="6">
      <t>トウ</t>
    </rPh>
    <rPh sb="6" eb="8">
      <t>ケイサン</t>
    </rPh>
    <rPh sb="8" eb="10">
      <t>セイギョ</t>
    </rPh>
    <rPh sb="11" eb="13">
      <t>ショキ</t>
    </rPh>
    <rPh sb="13" eb="15">
      <t>セッテイ</t>
    </rPh>
    <rPh sb="28" eb="29">
      <t>タイ</t>
    </rPh>
    <rPh sb="32" eb="35">
      <t>カンリヒ</t>
    </rPh>
    <rPh sb="35" eb="37">
      <t>クブン</t>
    </rPh>
    <rPh sb="38" eb="40">
      <t>セッテイ</t>
    </rPh>
    <rPh sb="42" eb="44">
      <t>バアイ</t>
    </rPh>
    <rPh sb="44" eb="46">
      <t>ケイコク</t>
    </rPh>
    <rPh sb="46" eb="48">
      <t>ヒョウジ</t>
    </rPh>
    <phoneticPr fontId="10"/>
  </si>
  <si>
    <t xml:space="preserve">使用する工種体系ツリーや設計金額を基に経費情報を自動選択できること。
ただし、選択された経費情報は修正できること。
</t>
    <rPh sb="0" eb="2">
      <t>シヨウ</t>
    </rPh>
    <rPh sb="12" eb="14">
      <t>セッケイ</t>
    </rPh>
    <rPh sb="14" eb="16">
      <t>キンガク</t>
    </rPh>
    <rPh sb="17" eb="18">
      <t>モト</t>
    </rPh>
    <rPh sb="19" eb="21">
      <t>ケイヒ</t>
    </rPh>
    <rPh sb="21" eb="23">
      <t>ジョウホウ</t>
    </rPh>
    <rPh sb="24" eb="26">
      <t>ジドウ</t>
    </rPh>
    <rPh sb="26" eb="28">
      <t>センタク</t>
    </rPh>
    <rPh sb="39" eb="41">
      <t>センタク</t>
    </rPh>
    <rPh sb="44" eb="46">
      <t>ケイヒ</t>
    </rPh>
    <rPh sb="46" eb="48">
      <t>ジョウホウ</t>
    </rPh>
    <rPh sb="49" eb="51">
      <t>シュウセイ</t>
    </rPh>
    <phoneticPr fontId="10"/>
  </si>
  <si>
    <t>工種体系ツリーデータ</t>
    <phoneticPr fontId="10"/>
  </si>
  <si>
    <t xml:space="preserve">工種体系ツリーデータの追加、修正、削除ができること。
</t>
    <rPh sb="11" eb="13">
      <t>ツイカ</t>
    </rPh>
    <rPh sb="14" eb="16">
      <t>シュウセイ</t>
    </rPh>
    <rPh sb="17" eb="19">
      <t>サクジョ</t>
    </rPh>
    <phoneticPr fontId="10"/>
  </si>
  <si>
    <t xml:space="preserve">工種体系ツリーデータは、工種レベル１から４によるツリーとコード番号で管理できること。
</t>
    <rPh sb="12" eb="14">
      <t>コウシュ</t>
    </rPh>
    <rPh sb="31" eb="33">
      <t>バンゴウ</t>
    </rPh>
    <rPh sb="34" eb="36">
      <t>カンリ</t>
    </rPh>
    <phoneticPr fontId="10"/>
  </si>
  <si>
    <t>固定工種体系ツリーを指す。</t>
    <rPh sb="0" eb="2">
      <t>コテイ</t>
    </rPh>
    <rPh sb="10" eb="11">
      <t>サ</t>
    </rPh>
    <phoneticPr fontId="10"/>
  </si>
  <si>
    <t xml:space="preserve">工種体系ツリーに対して計算制御を付加できること。
なお、付加した計算制御は、利用者がシステムを使用する際にその設定がわかるように表示すること。
</t>
    <rPh sb="8" eb="9">
      <t>タイ</t>
    </rPh>
    <rPh sb="11" eb="13">
      <t>ケイサン</t>
    </rPh>
    <rPh sb="13" eb="15">
      <t>セイギョ</t>
    </rPh>
    <rPh sb="16" eb="18">
      <t>フカ</t>
    </rPh>
    <rPh sb="28" eb="30">
      <t>フカ</t>
    </rPh>
    <rPh sb="32" eb="34">
      <t>ケイサン</t>
    </rPh>
    <rPh sb="34" eb="36">
      <t>セイギョ</t>
    </rPh>
    <rPh sb="38" eb="41">
      <t>リヨウシャ</t>
    </rPh>
    <rPh sb="47" eb="49">
      <t>シヨウ</t>
    </rPh>
    <rPh sb="51" eb="52">
      <t>サイ</t>
    </rPh>
    <rPh sb="55" eb="57">
      <t>セッテイ</t>
    </rPh>
    <rPh sb="64" eb="66">
      <t>ヒョウジ</t>
    </rPh>
    <phoneticPr fontId="10"/>
  </si>
  <si>
    <t xml:space="preserve">（例）特定の工種体系ツリーに計上したコードは、直接経費の対象として集計する等。
</t>
  </si>
  <si>
    <t xml:space="preserve">単価データは、工種体系ツリーとコード番号で管理できること。
</t>
    <rPh sb="0" eb="2">
      <t>タンカ</t>
    </rPh>
    <rPh sb="7" eb="9">
      <t>コウシュ</t>
    </rPh>
    <rPh sb="9" eb="11">
      <t>タイケイ</t>
    </rPh>
    <rPh sb="18" eb="20">
      <t>バンゴウ</t>
    </rPh>
    <rPh sb="21" eb="23">
      <t>カンリ</t>
    </rPh>
    <phoneticPr fontId="10"/>
  </si>
  <si>
    <t>機労材集計書出力</t>
    <rPh sb="5" eb="6">
      <t>ショ</t>
    </rPh>
    <rPh sb="6" eb="8">
      <t>シュツリョク</t>
    </rPh>
    <phoneticPr fontId="10"/>
  </si>
  <si>
    <t>機械損料、機械経費（賃料）、労務費、材料費等について各々、単価、数量、金額を集計してファイル出力できること。</t>
    <rPh sb="0" eb="2">
      <t>キカイ</t>
    </rPh>
    <rPh sb="2" eb="4">
      <t>ソンリョウ</t>
    </rPh>
    <rPh sb="5" eb="7">
      <t>キカイ</t>
    </rPh>
    <rPh sb="7" eb="9">
      <t>ケイヒ</t>
    </rPh>
    <rPh sb="10" eb="12">
      <t>チンリョウ</t>
    </rPh>
    <rPh sb="14" eb="17">
      <t>ロウムヒ</t>
    </rPh>
    <rPh sb="18" eb="21">
      <t>ザイリョウヒ</t>
    </rPh>
    <rPh sb="21" eb="22">
      <t>トウ</t>
    </rPh>
    <rPh sb="26" eb="28">
      <t>オノオノ</t>
    </rPh>
    <rPh sb="29" eb="31">
      <t>タンカ</t>
    </rPh>
    <rPh sb="32" eb="34">
      <t>スウリョウ</t>
    </rPh>
    <rPh sb="35" eb="37">
      <t>キンガク</t>
    </rPh>
    <rPh sb="38" eb="40">
      <t>シュウケイ</t>
    </rPh>
    <rPh sb="46" eb="48">
      <t>シュツリョク</t>
    </rPh>
    <phoneticPr fontId="10"/>
  </si>
  <si>
    <t>全国標準データ</t>
    <rPh sb="0" eb="2">
      <t>ゼンコク</t>
    </rPh>
    <rPh sb="2" eb="4">
      <t>ヒョウジュン</t>
    </rPh>
    <phoneticPr fontId="10"/>
  </si>
  <si>
    <t xml:space="preserve">土木、港湾、上下水道における、工事及び委託の積算基準データについて、全国標準の基準データを利用すること。
</t>
    <rPh sb="0" eb="2">
      <t>ドボク</t>
    </rPh>
    <rPh sb="3" eb="5">
      <t>コウワン</t>
    </rPh>
    <rPh sb="6" eb="8">
      <t>ジョウゲ</t>
    </rPh>
    <rPh sb="8" eb="10">
      <t>スイドウ</t>
    </rPh>
    <rPh sb="15" eb="17">
      <t>コウジ</t>
    </rPh>
    <rPh sb="17" eb="18">
      <t>オヨ</t>
    </rPh>
    <rPh sb="19" eb="21">
      <t>イタク</t>
    </rPh>
    <rPh sb="22" eb="24">
      <t>セキサン</t>
    </rPh>
    <rPh sb="24" eb="26">
      <t>キジュン</t>
    </rPh>
    <rPh sb="34" eb="36">
      <t>ゼンコク</t>
    </rPh>
    <rPh sb="36" eb="38">
      <t>ヒョウジュン</t>
    </rPh>
    <rPh sb="39" eb="41">
      <t>キジュン</t>
    </rPh>
    <rPh sb="45" eb="47">
      <t>リヨウ</t>
    </rPh>
    <phoneticPr fontId="10"/>
  </si>
  <si>
    <t>基準改定作業</t>
    <rPh sb="0" eb="2">
      <t>キジュン</t>
    </rPh>
    <rPh sb="2" eb="4">
      <t>カイテイ</t>
    </rPh>
    <rPh sb="4" eb="6">
      <t>サギョウ</t>
    </rPh>
    <phoneticPr fontId="10"/>
  </si>
  <si>
    <t>チェックツール</t>
    <phoneticPr fontId="10"/>
  </si>
  <si>
    <t xml:space="preserve">一括チェックツール等を使用した改定漏れの確認を行うこと。
</t>
    <rPh sb="0" eb="2">
      <t>イッカツ</t>
    </rPh>
    <rPh sb="9" eb="10">
      <t>トウ</t>
    </rPh>
    <rPh sb="11" eb="13">
      <t>シヨウ</t>
    </rPh>
    <rPh sb="15" eb="17">
      <t>カイテイ</t>
    </rPh>
    <rPh sb="17" eb="18">
      <t>モ</t>
    </rPh>
    <rPh sb="20" eb="22">
      <t>カクニン</t>
    </rPh>
    <rPh sb="23" eb="24">
      <t>オコナ</t>
    </rPh>
    <phoneticPr fontId="10"/>
  </si>
  <si>
    <t>違算検知機能</t>
    <rPh sb="0" eb="2">
      <t>イサン</t>
    </rPh>
    <rPh sb="2" eb="4">
      <t>ケンチ</t>
    </rPh>
    <rPh sb="4" eb="6">
      <t>キノウ</t>
    </rPh>
    <phoneticPr fontId="10"/>
  </si>
  <si>
    <t>歩掛コードの条件選択時に、過去事例や標準設計から大幅に逸脱した条件を指定した場合に、違算の可能性が高いことを検知し、ユーザーに通知すること。</t>
    <rPh sb="0" eb="1">
      <t>ブ</t>
    </rPh>
    <rPh sb="1" eb="2">
      <t>ガカリ</t>
    </rPh>
    <rPh sb="6" eb="8">
      <t>ジョウケン</t>
    </rPh>
    <rPh sb="8" eb="10">
      <t>センタク</t>
    </rPh>
    <rPh sb="10" eb="11">
      <t>ジ</t>
    </rPh>
    <rPh sb="13" eb="15">
      <t>カコ</t>
    </rPh>
    <rPh sb="15" eb="17">
      <t>ジレイ</t>
    </rPh>
    <rPh sb="18" eb="20">
      <t>ヒョウジュン</t>
    </rPh>
    <rPh sb="20" eb="22">
      <t>セッケイ</t>
    </rPh>
    <rPh sb="24" eb="26">
      <t>オオハバ</t>
    </rPh>
    <rPh sb="27" eb="29">
      <t>イツダツ</t>
    </rPh>
    <rPh sb="31" eb="33">
      <t>ジョウケン</t>
    </rPh>
    <rPh sb="34" eb="36">
      <t>シテイ</t>
    </rPh>
    <rPh sb="38" eb="40">
      <t>バアイ</t>
    </rPh>
    <rPh sb="42" eb="44">
      <t>イサン</t>
    </rPh>
    <rPh sb="45" eb="48">
      <t>カノウセイ</t>
    </rPh>
    <rPh sb="49" eb="50">
      <t>タカ</t>
    </rPh>
    <rPh sb="54" eb="56">
      <t>ケンチ</t>
    </rPh>
    <rPh sb="63" eb="65">
      <t>ツウチ</t>
    </rPh>
    <phoneticPr fontId="10"/>
  </si>
  <si>
    <t>エラー箇所の表示</t>
    <rPh sb="3" eb="5">
      <t>カショ</t>
    </rPh>
    <rPh sb="6" eb="8">
      <t>ヒョウジ</t>
    </rPh>
    <phoneticPr fontId="10"/>
  </si>
  <si>
    <t xml:space="preserve">適用年版は履歴を持たせた管理ができること。
</t>
    <rPh sb="5" eb="7">
      <t>リレキ</t>
    </rPh>
    <rPh sb="8" eb="9">
      <t>モ</t>
    </rPh>
    <rPh sb="12" eb="14">
      <t>カンリ</t>
    </rPh>
    <phoneticPr fontId="10"/>
  </si>
  <si>
    <t xml:space="preserve">データベースに保存されているデータを、各種条件を組み合わせてデータ抽出し、csvファイル等で保存できること。
抽出には最低限以下をキーとして使用できること。
１．年度（適用年版）
２．団体
３．所属
４．利用者
５．各種コード番号
６．変更回数
７．保護設定有無
８．名称
９．設計書区分
１０．使用している歩掛コード
１１．諸経費区分
１２．工種区分
１３．管理費区分
１４．資源区分
</t>
    <rPh sb="7" eb="9">
      <t>ホゾン</t>
    </rPh>
    <rPh sb="19" eb="21">
      <t>カクシュ</t>
    </rPh>
    <rPh sb="21" eb="23">
      <t>ジョウケン</t>
    </rPh>
    <rPh sb="24" eb="25">
      <t>ク</t>
    </rPh>
    <rPh sb="26" eb="27">
      <t>ア</t>
    </rPh>
    <rPh sb="33" eb="35">
      <t>チュウシュツ</t>
    </rPh>
    <rPh sb="46" eb="48">
      <t>ホゾン</t>
    </rPh>
    <rPh sb="55" eb="57">
      <t>チュウシュツ</t>
    </rPh>
    <rPh sb="59" eb="62">
      <t>サイテイゲン</t>
    </rPh>
    <rPh sb="62" eb="64">
      <t>イカ</t>
    </rPh>
    <rPh sb="70" eb="72">
      <t>シヨウ</t>
    </rPh>
    <rPh sb="139" eb="142">
      <t>セッケイショ</t>
    </rPh>
    <rPh sb="142" eb="144">
      <t>クブン</t>
    </rPh>
    <rPh sb="148" eb="150">
      <t>シヨウ</t>
    </rPh>
    <rPh sb="154" eb="156">
      <t>ブガカリ</t>
    </rPh>
    <rPh sb="163" eb="166">
      <t>ショケイヒ</t>
    </rPh>
    <rPh sb="166" eb="168">
      <t>クブン</t>
    </rPh>
    <rPh sb="172" eb="176">
      <t>コウシュクブン</t>
    </rPh>
    <phoneticPr fontId="10"/>
  </si>
  <si>
    <t xml:space="preserve">設計書は、設計書番号順に上から表示されるとともに、年度毎に画面を切り替えて表示できること。
</t>
    <rPh sb="5" eb="8">
      <t>セッケイショ</t>
    </rPh>
    <rPh sb="8" eb="10">
      <t>バンゴウ</t>
    </rPh>
    <rPh sb="10" eb="11">
      <t>ジュン</t>
    </rPh>
    <rPh sb="12" eb="13">
      <t>ウエ</t>
    </rPh>
    <rPh sb="15" eb="17">
      <t>ヒョウジ</t>
    </rPh>
    <rPh sb="25" eb="27">
      <t>ネンド</t>
    </rPh>
    <rPh sb="27" eb="28">
      <t>ゴト</t>
    </rPh>
    <rPh sb="29" eb="31">
      <t>ガメン</t>
    </rPh>
    <rPh sb="32" eb="33">
      <t>キ</t>
    </rPh>
    <rPh sb="34" eb="35">
      <t>カ</t>
    </rPh>
    <phoneticPr fontId="10"/>
  </si>
  <si>
    <t xml:space="preserve">サーバに設計書を保存できること。
</t>
    <rPh sb="8" eb="10">
      <t>ホゾン</t>
    </rPh>
    <phoneticPr fontId="10"/>
  </si>
  <si>
    <t>設計書のCSVファイル連携</t>
    <rPh sb="11" eb="13">
      <t>レンケイ</t>
    </rPh>
    <phoneticPr fontId="10"/>
  </si>
  <si>
    <t>金抜き仕様の別サーバや数量計算サブシステムによる。</t>
    <phoneticPr fontId="10"/>
  </si>
  <si>
    <t xml:space="preserve">作成した設計書をクライアントPCに保存できること。
保存した設計書は、設計書番号を直接入力し積算システムに復元できること。
</t>
    <rPh sb="0" eb="2">
      <t>サクセイ</t>
    </rPh>
    <rPh sb="17" eb="19">
      <t>ホゾン</t>
    </rPh>
    <rPh sb="26" eb="28">
      <t>ホゾン</t>
    </rPh>
    <rPh sb="35" eb="38">
      <t>セッケイショ</t>
    </rPh>
    <rPh sb="38" eb="40">
      <t>バンゴウ</t>
    </rPh>
    <rPh sb="46" eb="48">
      <t>セキサン</t>
    </rPh>
    <rPh sb="53" eb="55">
      <t>フクゲン</t>
    </rPh>
    <phoneticPr fontId="10"/>
  </si>
  <si>
    <t xml:space="preserve">両面、集約、モノクロ、カラーを選択して印刷できること。
</t>
    <rPh sb="0" eb="2">
      <t>リョウメン</t>
    </rPh>
    <rPh sb="3" eb="5">
      <t>シュウヤク</t>
    </rPh>
    <rPh sb="15" eb="17">
      <t>センタク</t>
    </rPh>
    <rPh sb="19" eb="21">
      <t>インサツ</t>
    </rPh>
    <phoneticPr fontId="10"/>
  </si>
  <si>
    <t xml:space="preserve">クライアントPCで使用可能なプリンタで印刷できること。
</t>
    <rPh sb="9" eb="11">
      <t>シヨウ</t>
    </rPh>
    <rPh sb="11" eb="13">
      <t>カノウ</t>
    </rPh>
    <rPh sb="19" eb="21">
      <t>インサツ</t>
    </rPh>
    <phoneticPr fontId="10"/>
  </si>
  <si>
    <t>プリンタ設定</t>
    <rPh sb="4" eb="6">
      <t>セッテイ</t>
    </rPh>
    <phoneticPr fontId="10"/>
  </si>
  <si>
    <t xml:space="preserve">諸雑費の一例として、金額を丸めるための端数処理または、機労材費に特定の率を乗じて算出する雑材料費がある。
</t>
    <rPh sb="0" eb="3">
      <t>ショザッピ</t>
    </rPh>
    <rPh sb="4" eb="6">
      <t>イチレイ</t>
    </rPh>
    <rPh sb="10" eb="12">
      <t>キンガク</t>
    </rPh>
    <rPh sb="13" eb="14">
      <t>マル</t>
    </rPh>
    <rPh sb="19" eb="21">
      <t>ハスウ</t>
    </rPh>
    <rPh sb="21" eb="23">
      <t>ショリ</t>
    </rPh>
    <rPh sb="27" eb="29">
      <t>キロウ</t>
    </rPh>
    <rPh sb="29" eb="30">
      <t>ザイ</t>
    </rPh>
    <rPh sb="30" eb="31">
      <t>ヒ</t>
    </rPh>
    <rPh sb="32" eb="34">
      <t>トクテイ</t>
    </rPh>
    <rPh sb="35" eb="36">
      <t>リツ</t>
    </rPh>
    <rPh sb="37" eb="38">
      <t>ジョウ</t>
    </rPh>
    <rPh sb="40" eb="42">
      <t>サンシュツ</t>
    </rPh>
    <rPh sb="44" eb="45">
      <t>ザツ</t>
    </rPh>
    <rPh sb="45" eb="47">
      <t>ザイリョウ</t>
    </rPh>
    <rPh sb="47" eb="48">
      <t>ヒ</t>
    </rPh>
    <phoneticPr fontId="10"/>
  </si>
  <si>
    <t xml:space="preserve">機械の機種規格規格等、指定した文字等は金抜き帳票で非表示できること。
</t>
    <rPh sb="7" eb="9">
      <t>キカク</t>
    </rPh>
    <rPh sb="9" eb="10">
      <t>トウ</t>
    </rPh>
    <rPh sb="11" eb="13">
      <t>シテイ</t>
    </rPh>
    <rPh sb="15" eb="17">
      <t>モジ</t>
    </rPh>
    <rPh sb="17" eb="18">
      <t>トウ</t>
    </rPh>
    <rPh sb="19" eb="20">
      <t>キン</t>
    </rPh>
    <rPh sb="20" eb="21">
      <t>ヌ</t>
    </rPh>
    <rPh sb="22" eb="24">
      <t>チョウヒョウ</t>
    </rPh>
    <rPh sb="25" eb="28">
      <t>ヒヒョウジ</t>
    </rPh>
    <phoneticPr fontId="10"/>
  </si>
  <si>
    <t xml:space="preserve">機械の機種規格等、指定した文字等は金抜き帳票で非表示できること。
</t>
    <rPh sb="0" eb="2">
      <t>キカイ</t>
    </rPh>
    <rPh sb="3" eb="5">
      <t>キシュ</t>
    </rPh>
    <rPh sb="5" eb="8">
      <t>キカクナド</t>
    </rPh>
    <rPh sb="9" eb="11">
      <t>シテイ</t>
    </rPh>
    <rPh sb="13" eb="15">
      <t>モジ</t>
    </rPh>
    <rPh sb="15" eb="16">
      <t>ラ</t>
    </rPh>
    <rPh sb="17" eb="18">
      <t>キン</t>
    </rPh>
    <rPh sb="18" eb="19">
      <t>ヌ</t>
    </rPh>
    <rPh sb="20" eb="22">
      <t>チョウヒョウ</t>
    </rPh>
    <rPh sb="23" eb="26">
      <t>ヒヒョウジ</t>
    </rPh>
    <phoneticPr fontId="10"/>
  </si>
  <si>
    <t>・諸雑費計算（労務単価合計の N ％）
・土砂運搬サイクルタイムでの割返し
　等</t>
    <rPh sb="1" eb="2">
      <t>ショ</t>
    </rPh>
    <rPh sb="2" eb="4">
      <t>ザッピ</t>
    </rPh>
    <rPh sb="4" eb="6">
      <t>ケイサン</t>
    </rPh>
    <rPh sb="7" eb="9">
      <t>ロウム</t>
    </rPh>
    <rPh sb="9" eb="11">
      <t>タンカ</t>
    </rPh>
    <rPh sb="11" eb="13">
      <t>ゴウケイ</t>
    </rPh>
    <rPh sb="21" eb="23">
      <t>ドシャ</t>
    </rPh>
    <rPh sb="23" eb="25">
      <t>ウンパン</t>
    </rPh>
    <rPh sb="34" eb="35">
      <t>ワリ</t>
    </rPh>
    <rPh sb="35" eb="36">
      <t>カエ</t>
    </rPh>
    <rPh sb="39" eb="40">
      <t>トウ</t>
    </rPh>
    <phoneticPr fontId="10"/>
  </si>
  <si>
    <t xml:space="preserve">工種体系の名称は直接入力により変更できること。
ただし、固定工種体系ツリーはこの限りではない。
</t>
    <rPh sb="0" eb="2">
      <t>コウシュ</t>
    </rPh>
    <rPh sb="2" eb="4">
      <t>タイケイ</t>
    </rPh>
    <rPh sb="5" eb="7">
      <t>メイショウ</t>
    </rPh>
    <rPh sb="8" eb="10">
      <t>チョクセツ</t>
    </rPh>
    <rPh sb="10" eb="12">
      <t>ニュウリョク</t>
    </rPh>
    <rPh sb="15" eb="17">
      <t>ヘンコウ</t>
    </rPh>
    <phoneticPr fontId="10"/>
  </si>
  <si>
    <t xml:space="preserve">他の団体、他の所属の利用者に対して自己の設計書を複写し送付できること。
</t>
    <rPh sb="0" eb="1">
      <t>タ</t>
    </rPh>
    <rPh sb="2" eb="3">
      <t>リタ</t>
    </rPh>
    <rPh sb="5" eb="6">
      <t>タ</t>
    </rPh>
    <rPh sb="7" eb="9">
      <t>ショゾク</t>
    </rPh>
    <rPh sb="10" eb="13">
      <t>リヨウシャ</t>
    </rPh>
    <rPh sb="14" eb="15">
      <t>タイ</t>
    </rPh>
    <rPh sb="17" eb="19">
      <t>ジコ</t>
    </rPh>
    <rPh sb="24" eb="26">
      <t>フクシャ</t>
    </rPh>
    <rPh sb="27" eb="29">
      <t>ソウフ</t>
    </rPh>
    <phoneticPr fontId="10"/>
  </si>
  <si>
    <t xml:space="preserve">マウスを利用せずに、数字キー、TABキー、矢印キー等で主要な積算作業が可能なこと。
</t>
    <rPh sb="4" eb="6">
      <t>リヨウ</t>
    </rPh>
    <rPh sb="10" eb="12">
      <t>スウジ</t>
    </rPh>
    <rPh sb="27" eb="29">
      <t>シュヨウ</t>
    </rPh>
    <rPh sb="30" eb="32">
      <t>セキサン</t>
    </rPh>
    <rPh sb="32" eb="34">
      <t>サギョウ</t>
    </rPh>
    <rPh sb="35" eb="37">
      <t>カノウ</t>
    </rPh>
    <phoneticPr fontId="10"/>
  </si>
  <si>
    <t xml:space="preserve">設計書の新規作成、修正及び変更が実行できること。
新規作成時には、既存の設計書を流用できること。
</t>
    <rPh sb="0" eb="3">
      <t>セッケイショ</t>
    </rPh>
    <phoneticPr fontId="10"/>
  </si>
  <si>
    <t xml:space="preserve">同じ所属内の利用者が作成した設計書を対象として、設計書の閲覧・再積算を含め、すべての機能を一時的に制限し、再度、解除できること。
</t>
    <rPh sb="24" eb="27">
      <t>セッケイショ</t>
    </rPh>
    <rPh sb="28" eb="30">
      <t>エツラン</t>
    </rPh>
    <rPh sb="31" eb="32">
      <t>サイ</t>
    </rPh>
    <rPh sb="32" eb="34">
      <t>セキサン</t>
    </rPh>
    <rPh sb="35" eb="36">
      <t>フク</t>
    </rPh>
    <rPh sb="42" eb="44">
      <t>キノウ</t>
    </rPh>
    <rPh sb="45" eb="47">
      <t>イチジ</t>
    </rPh>
    <rPh sb="47" eb="48">
      <t>テキ</t>
    </rPh>
    <rPh sb="49" eb="51">
      <t>セイゲン</t>
    </rPh>
    <rPh sb="53" eb="55">
      <t>サイド</t>
    </rPh>
    <rPh sb="56" eb="58">
      <t>カイジョ</t>
    </rPh>
    <phoneticPr fontId="10"/>
  </si>
  <si>
    <r>
      <rPr>
        <sz val="11"/>
        <rFont val="ＭＳ ゴシック"/>
        <family val="3"/>
        <charset val="128"/>
      </rPr>
      <t>名称</t>
    </r>
  </si>
  <si>
    <r>
      <rPr>
        <sz val="11"/>
        <rFont val="ＭＳ ゴシック"/>
        <family val="3"/>
        <charset val="128"/>
      </rPr>
      <t>外形寸法（ mm）</t>
    </r>
  </si>
  <si>
    <r>
      <rPr>
        <sz val="11"/>
        <rFont val="ＭＳ ゴシック"/>
        <family val="3"/>
        <charset val="128"/>
      </rPr>
      <t>消費電力（W）</t>
    </r>
  </si>
  <si>
    <t>入力 
プラグ形状
×数量</t>
    <phoneticPr fontId="10"/>
  </si>
  <si>
    <r>
      <rPr>
        <sz val="11"/>
        <rFont val="ＭＳ ゴシック"/>
        <family val="3"/>
        <charset val="128"/>
      </rPr>
      <t>幅</t>
    </r>
  </si>
  <si>
    <r>
      <rPr>
        <sz val="11"/>
        <rFont val="ＭＳ ゴシック"/>
        <family val="3"/>
        <charset val="128"/>
      </rPr>
      <t>奥行き</t>
    </r>
  </si>
  <si>
    <r>
      <rPr>
        <sz val="11"/>
        <rFont val="ＭＳ ゴシック"/>
        <family val="3"/>
        <charset val="128"/>
      </rPr>
      <t>高さ</t>
    </r>
  </si>
  <si>
    <r>
      <rPr>
        <sz val="11"/>
        <rFont val="ＭＳ ゴシック"/>
        <family val="3"/>
        <charset val="128"/>
      </rPr>
      <t>U数</t>
    </r>
  </si>
  <si>
    <r>
      <rPr>
        <sz val="11"/>
        <rFont val="ＭＳ ゴシック"/>
        <family val="3"/>
        <charset val="128"/>
      </rPr>
      <t>100V入力</t>
    </r>
  </si>
  <si>
    <r>
      <rPr>
        <sz val="11"/>
        <rFont val="ＭＳ ゴシック"/>
        <family val="3"/>
        <charset val="128"/>
      </rPr>
      <t>-</t>
    </r>
  </si>
  <si>
    <t xml:space="preserve">例）19ｲﾝﾁﾗｯｸ </t>
    <rPh sb="0" eb="1">
      <t>レイ</t>
    </rPh>
    <phoneticPr fontId="10"/>
  </si>
  <si>
    <t>例）WEBサーバ</t>
    <rPh sb="0" eb="1">
      <t>レイ</t>
    </rPh>
    <phoneticPr fontId="10"/>
  </si>
  <si>
    <t>例）データベースサーバ</t>
    <rPh sb="0" eb="1">
      <t>レイ</t>
    </rPh>
    <phoneticPr fontId="10"/>
  </si>
  <si>
    <t>質量
(kg)</t>
    <phoneticPr fontId="10"/>
  </si>
  <si>
    <t>入力
電流
(A)</t>
    <phoneticPr fontId="10"/>
  </si>
  <si>
    <t>皮相電力
(VA)</t>
    <phoneticPr fontId="10"/>
  </si>
  <si>
    <t>台</t>
    <rPh sb="0" eb="1">
      <t>ダイ</t>
    </rPh>
    <phoneticPr fontId="10"/>
  </si>
  <si>
    <t>ユニット</t>
    <phoneticPr fontId="10"/>
  </si>
  <si>
    <t>kg</t>
    <phoneticPr fontId="10"/>
  </si>
  <si>
    <t>A</t>
    <phoneticPr fontId="10"/>
  </si>
  <si>
    <t>VA</t>
    <phoneticPr fontId="10"/>
  </si>
  <si>
    <t>W</t>
    <phoneticPr fontId="10"/>
  </si>
  <si>
    <t>合計</t>
    <rPh sb="0" eb="2">
      <t>ゴウケイ</t>
    </rPh>
    <phoneticPr fontId="10"/>
  </si>
  <si>
    <t>（単位：円（税抜き））</t>
    <rPh sb="1" eb="3">
      <t>タンイ</t>
    </rPh>
    <rPh sb="4" eb="5">
      <t>エン</t>
    </rPh>
    <rPh sb="6" eb="7">
      <t>ゼイ</t>
    </rPh>
    <rPh sb="7" eb="8">
      <t>ヌ</t>
    </rPh>
    <phoneticPr fontId="3"/>
  </si>
  <si>
    <t>計算式（過程）を含む。</t>
    <rPh sb="0" eb="2">
      <t>ケイサン</t>
    </rPh>
    <rPh sb="2" eb="3">
      <t>シキ</t>
    </rPh>
    <rPh sb="4" eb="6">
      <t>カテイ</t>
    </rPh>
    <rPh sb="8" eb="9">
      <t>フク</t>
    </rPh>
    <phoneticPr fontId="10"/>
  </si>
  <si>
    <t xml:space="preserve">別紙4「適用する積算基準」の諸経費区分に基づき、本工事費（消費税込）まで算出できること。
</t>
    <rPh sb="0" eb="2">
      <t>ベッシ</t>
    </rPh>
    <rPh sb="4" eb="6">
      <t>テキヨウ</t>
    </rPh>
    <rPh sb="8" eb="10">
      <t>セキサン</t>
    </rPh>
    <rPh sb="10" eb="12">
      <t>キジュン</t>
    </rPh>
    <rPh sb="14" eb="17">
      <t>ショケイヒ</t>
    </rPh>
    <rPh sb="17" eb="19">
      <t>クブン</t>
    </rPh>
    <rPh sb="20" eb="21">
      <t>モト</t>
    </rPh>
    <rPh sb="24" eb="25">
      <t>ホン</t>
    </rPh>
    <rPh sb="25" eb="28">
      <t>コウジヒ</t>
    </rPh>
    <rPh sb="29" eb="32">
      <t>ショウヒゼイ</t>
    </rPh>
    <rPh sb="32" eb="33">
      <t>コ</t>
    </rPh>
    <rPh sb="36" eb="38">
      <t>サンシュツ</t>
    </rPh>
    <phoneticPr fontId="10"/>
  </si>
  <si>
    <t xml:space="preserve">金入り、金抜き等、選択することで、用途別に必要な帳票1式を一括して印刷できること。
</t>
    <rPh sb="0" eb="1">
      <t>キン</t>
    </rPh>
    <rPh sb="1" eb="2">
      <t>イ</t>
    </rPh>
    <rPh sb="4" eb="5">
      <t>キン</t>
    </rPh>
    <rPh sb="5" eb="6">
      <t>ヌ</t>
    </rPh>
    <rPh sb="7" eb="8">
      <t>トウ</t>
    </rPh>
    <rPh sb="9" eb="11">
      <t>センタク</t>
    </rPh>
    <rPh sb="17" eb="19">
      <t>ヨウト</t>
    </rPh>
    <rPh sb="19" eb="20">
      <t>ベツ</t>
    </rPh>
    <rPh sb="21" eb="23">
      <t>ヒツヨウ</t>
    </rPh>
    <rPh sb="24" eb="26">
      <t>チョウヒョウ</t>
    </rPh>
    <rPh sb="27" eb="28">
      <t>シキ</t>
    </rPh>
    <rPh sb="29" eb="31">
      <t>イッカツ</t>
    </rPh>
    <rPh sb="33" eb="35">
      <t>インサツ</t>
    </rPh>
    <phoneticPr fontId="10"/>
  </si>
  <si>
    <t>必須</t>
    <rPh sb="0" eb="2">
      <t>ヒッス</t>
    </rPh>
    <phoneticPr fontId="10"/>
  </si>
  <si>
    <t>〇</t>
    <phoneticPr fontId="10"/>
  </si>
  <si>
    <t>任意</t>
    <rPh sb="0" eb="2">
      <t>ニンイ</t>
    </rPh>
    <phoneticPr fontId="10"/>
  </si>
  <si>
    <t>マウス操作</t>
    <phoneticPr fontId="10"/>
  </si>
  <si>
    <t>（例）積算基準（機械編）の据付間接費等</t>
    <phoneticPr fontId="10"/>
  </si>
  <si>
    <t>プレビュー</t>
    <phoneticPr fontId="10"/>
  </si>
  <si>
    <t>PDFファイル</t>
    <phoneticPr fontId="10"/>
  </si>
  <si>
    <t>サブシステム構築</t>
    <rPh sb="6" eb="8">
      <t>コウチク</t>
    </rPh>
    <phoneticPr fontId="3"/>
  </si>
  <si>
    <t>・見積にあたって必要な項目は適宜追加してください。</t>
    <phoneticPr fontId="2"/>
  </si>
  <si>
    <t>・実現不可能な項目は、削除せずに、金額欄に　×印　を記載してください。</t>
    <rPh sb="7" eb="9">
      <t>コウモク</t>
    </rPh>
    <rPh sb="11" eb="13">
      <t>サクジョ</t>
    </rPh>
    <phoneticPr fontId="2"/>
  </si>
  <si>
    <t>・考えられる要件・項目を記載してありますので、項目の削除はしないでください。</t>
    <rPh sb="1" eb="2">
      <t>カンガ</t>
    </rPh>
    <rPh sb="6" eb="8">
      <t>ヨウケン</t>
    </rPh>
    <rPh sb="9" eb="11">
      <t>コウモク</t>
    </rPh>
    <rPh sb="12" eb="14">
      <t>キサイ</t>
    </rPh>
    <rPh sb="23" eb="25">
      <t>コウモク</t>
    </rPh>
    <rPh sb="26" eb="28">
      <t>サクジョ</t>
    </rPh>
    <phoneticPr fontId="2"/>
  </si>
  <si>
    <t xml:space="preserve">積算作業の外部委託対応
</t>
    <rPh sb="0" eb="2">
      <t>セキサン</t>
    </rPh>
    <rPh sb="2" eb="4">
      <t>サギョウ</t>
    </rPh>
    <rPh sb="5" eb="7">
      <t>ガイブ</t>
    </rPh>
    <rPh sb="7" eb="9">
      <t>イタク</t>
    </rPh>
    <rPh sb="9" eb="11">
      <t>タイオウ</t>
    </rPh>
    <phoneticPr fontId="2"/>
  </si>
  <si>
    <t>工事・委託（下水道）</t>
    <rPh sb="6" eb="9">
      <t>ゲスイドウ</t>
    </rPh>
    <rPh sb="7" eb="9">
      <t>スイドウ</t>
    </rPh>
    <phoneticPr fontId="2"/>
  </si>
  <si>
    <t>・ASP、SaaS等の利用料</t>
    <rPh sb="11" eb="14">
      <t>リヨウリョウ</t>
    </rPh>
    <phoneticPr fontId="2"/>
  </si>
  <si>
    <t>アプリケーションサービス
利用料</t>
    <rPh sb="13" eb="16">
      <t>リヨウリョウ</t>
    </rPh>
    <phoneticPr fontId="2"/>
  </si>
  <si>
    <t>ソフトウェア
（OS、データベース等）</t>
    <rPh sb="17" eb="18">
      <t>トウ</t>
    </rPh>
    <phoneticPr fontId="2"/>
  </si>
  <si>
    <t>ソフトウェアサポート費
（ミドルウェア等）</t>
    <rPh sb="10" eb="11">
      <t>ヒ</t>
    </rPh>
    <rPh sb="19" eb="20">
      <t>トウ</t>
    </rPh>
    <phoneticPr fontId="2"/>
  </si>
  <si>
    <t>・旧システム設計書データ100件
　の移行又は新規入力</t>
    <phoneticPr fontId="2"/>
  </si>
  <si>
    <t>・購入費</t>
    <phoneticPr fontId="2"/>
  </si>
  <si>
    <t xml:space="preserve">積算システムパッケージ
</t>
    <rPh sb="0" eb="2">
      <t>セキサン</t>
    </rPh>
    <phoneticPr fontId="2"/>
  </si>
  <si>
    <t>国土交通省規定のCSV連携ファイ
ル入出力</t>
    <rPh sb="0" eb="2">
      <t>コクド</t>
    </rPh>
    <rPh sb="2" eb="5">
      <t>コウツウショウ</t>
    </rPh>
    <rPh sb="5" eb="7">
      <t>キテイ</t>
    </rPh>
    <rPh sb="11" eb="13">
      <t>レンケイ</t>
    </rPh>
    <rPh sb="18" eb="19">
      <t>ニュウ</t>
    </rPh>
    <rPh sb="19" eb="21">
      <t>シュツリョク</t>
    </rPh>
    <phoneticPr fontId="2"/>
  </si>
  <si>
    <t>　・各機能は、記載している利用権限を含め上位に位置する利用権限において使用可能であること。</t>
    <rPh sb="2" eb="5">
      <t>カクキノウ</t>
    </rPh>
    <rPh sb="7" eb="9">
      <t>キサイ</t>
    </rPh>
    <rPh sb="13" eb="15">
      <t>リヨウ</t>
    </rPh>
    <rPh sb="15" eb="17">
      <t>ケンゲン</t>
    </rPh>
    <rPh sb="18" eb="19">
      <t>フク</t>
    </rPh>
    <rPh sb="20" eb="22">
      <t>ジョウイ</t>
    </rPh>
    <rPh sb="23" eb="25">
      <t>イチ</t>
    </rPh>
    <rPh sb="27" eb="29">
      <t>リヨウ</t>
    </rPh>
    <rPh sb="29" eb="31">
      <t>ケンゲン</t>
    </rPh>
    <rPh sb="35" eb="37">
      <t>シヨウ</t>
    </rPh>
    <rPh sb="37" eb="39">
      <t>カノウ</t>
    </rPh>
    <phoneticPr fontId="10"/>
  </si>
  <si>
    <t>工期設定支援システムの拡張、
Excelサブシステム等</t>
    <rPh sb="0" eb="2">
      <t>コウキ</t>
    </rPh>
    <rPh sb="2" eb="4">
      <t>セッテイ</t>
    </rPh>
    <rPh sb="4" eb="6">
      <t>シエン</t>
    </rPh>
    <rPh sb="11" eb="13">
      <t>カクチョウ</t>
    </rPh>
    <rPh sb="26" eb="27">
      <t>トウ</t>
    </rPh>
    <phoneticPr fontId="2"/>
  </si>
  <si>
    <t xml:space="preserve">施工箇所が点在する工事の積算に対応すること。
</t>
    <rPh sb="0" eb="2">
      <t>セコウ</t>
    </rPh>
    <rPh sb="2" eb="4">
      <t>カショ</t>
    </rPh>
    <rPh sb="5" eb="7">
      <t>テンザイ</t>
    </rPh>
    <rPh sb="9" eb="11">
      <t>コウジ</t>
    </rPh>
    <rPh sb="12" eb="14">
      <t>セキサン</t>
    </rPh>
    <rPh sb="15" eb="17">
      <t>タイオウ</t>
    </rPh>
    <phoneticPr fontId="10"/>
  </si>
  <si>
    <t>工事箇所ごとに共通仮設費・現場管理費を算出し、一般管理費等については合算値として計算できること。</t>
    <phoneticPr fontId="10"/>
  </si>
  <si>
    <t>週休2日制工事に対応すること。</t>
    <rPh sb="0" eb="2">
      <t>シュウキュウ</t>
    </rPh>
    <rPh sb="3" eb="4">
      <t>ニチ</t>
    </rPh>
    <rPh sb="4" eb="5">
      <t>セイ</t>
    </rPh>
    <rPh sb="5" eb="7">
      <t>コウジ</t>
    </rPh>
    <rPh sb="8" eb="10">
      <t>タイオウ</t>
    </rPh>
    <phoneticPr fontId="10"/>
  </si>
  <si>
    <t xml:space="preserve">労務費・機械経費（賃料）及び諸経費の加算補正が一括でできること。
</t>
    <rPh sb="23" eb="25">
      <t>イッカツ</t>
    </rPh>
    <phoneticPr fontId="10"/>
  </si>
  <si>
    <t>５．内訳書</t>
    <rPh sb="2" eb="5">
      <t>ウチワケショ</t>
    </rPh>
    <phoneticPr fontId="2"/>
  </si>
  <si>
    <t>ヶ月間</t>
    <rPh sb="1" eb="2">
      <t>ゲツ</t>
    </rPh>
    <rPh sb="2" eb="3">
      <t>カン</t>
    </rPh>
    <phoneticPr fontId="2"/>
  </si>
  <si>
    <t>■三重県公共工事設計積算システム再構築にかかる提案内容に対する概算見積書</t>
    <rPh sb="23" eb="25">
      <t>テイアン</t>
    </rPh>
    <rPh sb="25" eb="27">
      <t>ナイヨウ</t>
    </rPh>
    <rPh sb="28" eb="29">
      <t>タイ</t>
    </rPh>
    <rPh sb="31" eb="33">
      <t>ガイサン</t>
    </rPh>
    <phoneticPr fontId="3"/>
  </si>
  <si>
    <t>■次期積算システムの機能にかかる提案</t>
    <rPh sb="1" eb="3">
      <t>ジキ</t>
    </rPh>
    <rPh sb="3" eb="5">
      <t>セキサン</t>
    </rPh>
    <rPh sb="16" eb="18">
      <t>テイアン</t>
    </rPh>
    <phoneticPr fontId="10"/>
  </si>
  <si>
    <t>■サーバ機器の詳細情報</t>
    <rPh sb="7" eb="9">
      <t>ショウサイ</t>
    </rPh>
    <rPh sb="9" eb="11">
      <t>ジョウホウ</t>
    </rPh>
    <phoneticPr fontId="10"/>
  </si>
  <si>
    <t>■質問書</t>
    <rPh sb="1" eb="4">
      <t>シツモンショ</t>
    </rPh>
    <phoneticPr fontId="10"/>
  </si>
  <si>
    <t>■三重県公共工事積算システムの再構築にかかる概算提案書の開示可否一覧</t>
    <rPh sb="1" eb="4">
      <t>ミエケン</t>
    </rPh>
    <rPh sb="4" eb="6">
      <t>コウキョウ</t>
    </rPh>
    <rPh sb="6" eb="8">
      <t>コウジ</t>
    </rPh>
    <rPh sb="8" eb="10">
      <t>セキサン</t>
    </rPh>
    <rPh sb="15" eb="18">
      <t>サイコウチク</t>
    </rPh>
    <rPh sb="22" eb="24">
      <t>ガイサン</t>
    </rPh>
    <rPh sb="24" eb="27">
      <t>テイアンショ</t>
    </rPh>
    <rPh sb="28" eb="30">
      <t>カイジ</t>
    </rPh>
    <rPh sb="30" eb="32">
      <t>カヒ</t>
    </rPh>
    <rPh sb="32" eb="34">
      <t>イチラン</t>
    </rPh>
    <phoneticPr fontId="10"/>
  </si>
  <si>
    <t>・費用が他の項目に含まれる場合や、その他の見積条件がある場合など、備考欄にその旨を記載してください。</t>
    <rPh sb="1" eb="3">
      <t>ヒヨウ</t>
    </rPh>
    <rPh sb="4" eb="5">
      <t>ホカ</t>
    </rPh>
    <rPh sb="6" eb="8">
      <t>コウモク</t>
    </rPh>
    <rPh sb="9" eb="10">
      <t>フク</t>
    </rPh>
    <rPh sb="13" eb="15">
      <t>バアイ</t>
    </rPh>
    <rPh sb="19" eb="20">
      <t>タ</t>
    </rPh>
    <rPh sb="21" eb="23">
      <t>ミツモリ</t>
    </rPh>
    <rPh sb="23" eb="25">
      <t>ジョウケン</t>
    </rPh>
    <rPh sb="28" eb="30">
      <t>バアイ</t>
    </rPh>
    <rPh sb="33" eb="35">
      <t>ビコウ</t>
    </rPh>
    <rPh sb="35" eb="36">
      <t>ラン</t>
    </rPh>
    <rPh sb="39" eb="40">
      <t>ムネ</t>
    </rPh>
    <rPh sb="41" eb="43">
      <t>キサイ</t>
    </rPh>
    <phoneticPr fontId="2"/>
  </si>
  <si>
    <t>設計書データ引継ぎ</t>
    <rPh sb="0" eb="2">
      <t>セッケイ</t>
    </rPh>
    <rPh sb="2" eb="3">
      <t>ショ</t>
    </rPh>
    <rPh sb="6" eb="8">
      <t>ヒキツ</t>
    </rPh>
    <phoneticPr fontId="2"/>
  </si>
  <si>
    <t xml:space="preserve">・予定価格事後公表等、現行シス
　テムの三重県独自カスタマイズ
　機能を含む
・週休２日制工事、施工箇所が点
　在する工事の積算機能を含む
・スライド・単品スライド支援を
　含む
・独自歩掛を含む
・全国標準データ利用料を除く
</t>
    <rPh sb="33" eb="35">
      <t>キノウ</t>
    </rPh>
    <rPh sb="40" eb="42">
      <t>シュウキュウ</t>
    </rPh>
    <rPh sb="43" eb="44">
      <t>ニチ</t>
    </rPh>
    <rPh sb="44" eb="45">
      <t>セイ</t>
    </rPh>
    <rPh sb="45" eb="47">
      <t>コウジ</t>
    </rPh>
    <rPh sb="48" eb="50">
      <t>セコウ</t>
    </rPh>
    <rPh sb="50" eb="51">
      <t>カ</t>
    </rPh>
    <rPh sb="51" eb="52">
      <t>ショ</t>
    </rPh>
    <rPh sb="53" eb="54">
      <t>テン</t>
    </rPh>
    <rPh sb="56" eb="57">
      <t>ザイ</t>
    </rPh>
    <rPh sb="59" eb="61">
      <t>コウジ</t>
    </rPh>
    <rPh sb="62" eb="64">
      <t>セキサン</t>
    </rPh>
    <rPh sb="64" eb="65">
      <t>キ</t>
    </rPh>
    <rPh sb="65" eb="66">
      <t>ノウ</t>
    </rPh>
    <rPh sb="67" eb="68">
      <t>フク</t>
    </rPh>
    <rPh sb="76" eb="78">
      <t>タンピン</t>
    </rPh>
    <rPh sb="82" eb="84">
      <t>シエン</t>
    </rPh>
    <rPh sb="87" eb="88">
      <t>フク</t>
    </rPh>
    <rPh sb="108" eb="111">
      <t>リヨウリョウ</t>
    </rPh>
    <phoneticPr fontId="2"/>
  </si>
  <si>
    <r>
      <t xml:space="preserve">作業日数積み上げ支援
</t>
    </r>
    <r>
      <rPr>
        <sz val="9"/>
        <rFont val="HGSｺﾞｼｯｸM"/>
        <family val="3"/>
        <charset val="128"/>
      </rPr>
      <t>・交通誘導員配置日数</t>
    </r>
    <r>
      <rPr>
        <b/>
        <sz val="9"/>
        <rFont val="HGSｺﾞｼｯｸM"/>
        <family val="3"/>
        <charset val="128"/>
      </rPr>
      <t xml:space="preserve">
・</t>
    </r>
    <r>
      <rPr>
        <sz val="9"/>
        <rFont val="HGSｺﾞｼｯｸM"/>
        <family val="3"/>
        <charset val="128"/>
      </rPr>
      <t>締切排水日数
・1日未満となる作業の積算</t>
    </r>
    <rPh sb="0" eb="2">
      <t>サギョウ</t>
    </rPh>
    <rPh sb="2" eb="4">
      <t>ニッスウ</t>
    </rPh>
    <rPh sb="8" eb="10">
      <t>シエン</t>
    </rPh>
    <rPh sb="23" eb="24">
      <t>シ</t>
    </rPh>
    <rPh sb="24" eb="25">
      <t>キ</t>
    </rPh>
    <rPh sb="25" eb="27">
      <t>ハイスイ</t>
    </rPh>
    <rPh sb="27" eb="29">
      <t>ニッスウ</t>
    </rPh>
    <rPh sb="32" eb="33">
      <t>ニチ</t>
    </rPh>
    <rPh sb="33" eb="35">
      <t>ミマン</t>
    </rPh>
    <rPh sb="38" eb="40">
      <t>サギョウ</t>
    </rPh>
    <rPh sb="41" eb="43">
      <t>セキサン</t>
    </rPh>
    <phoneticPr fontId="2"/>
  </si>
  <si>
    <t>購入費　機器詳細は【様式3】
（運用期間の保守費を含む）</t>
    <rPh sb="4" eb="6">
      <t>キキ</t>
    </rPh>
    <rPh sb="6" eb="8">
      <t>ショウサイ</t>
    </rPh>
    <rPh sb="10" eb="12">
      <t>ヨウシキ</t>
    </rPh>
    <rPh sb="16" eb="18">
      <t>ウンヨウ</t>
    </rPh>
    <rPh sb="18" eb="20">
      <t>キカン</t>
    </rPh>
    <rPh sb="21" eb="23">
      <t>ホシュ</t>
    </rPh>
    <rPh sb="23" eb="24">
      <t>ヒ</t>
    </rPh>
    <rPh sb="25" eb="26">
      <t>フク</t>
    </rPh>
    <phoneticPr fontId="2"/>
  </si>
  <si>
    <r>
      <rPr>
        <b/>
        <sz val="9"/>
        <rFont val="HGSｺﾞｼｯｸM"/>
        <family val="3"/>
        <charset val="128"/>
      </rPr>
      <t>システム運用保守</t>
    </r>
    <r>
      <rPr>
        <sz val="9"/>
        <rFont val="HGSｺﾞｼｯｸM"/>
        <family val="3"/>
        <charset val="128"/>
      </rPr>
      <t xml:space="preserve">
・ソフトウェアアップデートの
　適用
・ハードウェア点検
・業務報告
・積算基準改定
　（工事７月、委託11月を
　　基本とし、最多で年12回)
・単価改訂（年12回）
・サブシステムの改定保守
・マニュアルの改定
・操作研修
・ヘルプデスク
等
</t>
    </r>
    <rPh sb="4" eb="6">
      <t>ウンヨウ</t>
    </rPh>
    <rPh sb="6" eb="8">
      <t>ホシュ</t>
    </rPh>
    <rPh sb="25" eb="27">
      <t>テキヨウ</t>
    </rPh>
    <rPh sb="35" eb="37">
      <t>テンケン</t>
    </rPh>
    <rPh sb="39" eb="41">
      <t>ギョウム</t>
    </rPh>
    <rPh sb="41" eb="43">
      <t>ホウコク</t>
    </rPh>
    <rPh sb="102" eb="104">
      <t>カイテイ</t>
    </rPh>
    <rPh sb="104" eb="106">
      <t>ホシュ</t>
    </rPh>
    <rPh sb="114" eb="116">
      <t>カイテイ</t>
    </rPh>
    <rPh sb="118" eb="120">
      <t>ソウサ</t>
    </rPh>
    <rPh sb="120" eb="122">
      <t>ケンシュウ</t>
    </rPh>
    <rPh sb="131" eb="132">
      <t>トウ</t>
    </rPh>
    <phoneticPr fontId="2"/>
  </si>
  <si>
    <r>
      <rPr>
        <b/>
        <sz val="9"/>
        <rFont val="HGSｺﾞｼｯｸM"/>
        <family val="3"/>
        <charset val="128"/>
      </rPr>
      <t>システム開発</t>
    </r>
    <r>
      <rPr>
        <sz val="9"/>
        <rFont val="HGSｺﾞｼｯｸM"/>
        <family val="3"/>
        <charset val="128"/>
      </rPr>
      <t xml:space="preserve">
・サーバ構築
・各職種の積算基準データの搭載
・単価データの搭載
・利用者データ、単価地区等、運
　用データの搭載
・帳票カスタマイズ
・独自機能の追加、改修
・動作検証（初期導入テスト）
・旧システム設計書データ移行
・操作マニュアルの作成　
等
</t>
    </r>
    <rPh sb="11" eb="13">
      <t>コウチク</t>
    </rPh>
    <rPh sb="27" eb="29">
      <t>トウサイ</t>
    </rPh>
    <rPh sb="66" eb="68">
      <t>チョウヒョウ</t>
    </rPh>
    <rPh sb="76" eb="78">
      <t>ドクジ</t>
    </rPh>
    <rPh sb="81" eb="83">
      <t>ツイカ</t>
    </rPh>
    <rPh sb="84" eb="86">
      <t>カイシュウ</t>
    </rPh>
    <rPh sb="130" eb="131">
      <t>トウ</t>
    </rPh>
    <phoneticPr fontId="2"/>
  </si>
  <si>
    <t>違算防止機能</t>
    <rPh sb="0" eb="2">
      <t>イサン</t>
    </rPh>
    <rPh sb="2" eb="4">
      <t>ボウシ</t>
    </rPh>
    <rPh sb="4" eb="6">
      <t>キノウ</t>
    </rPh>
    <phoneticPr fontId="2"/>
  </si>
  <si>
    <t>-</t>
    <phoneticPr fontId="2"/>
  </si>
  <si>
    <t>例）
・再構築・運用保守業務にかかる現地までの交通費、通信連絡費用については、本見積に含まれるものとする。
・利用者研修に関する現地までの交通費、通信連絡費用については、本見積に含まれるものとする。
・見積対象のシステム構成は、平成○○年○月時点のものであり、販売時期や価格などについては予告なしに変更することがある。</t>
    <rPh sb="0" eb="1">
      <t>レイ</t>
    </rPh>
    <rPh sb="4" eb="7">
      <t>サイコウチク</t>
    </rPh>
    <rPh sb="55" eb="58">
      <t>リヨウシャ</t>
    </rPh>
    <rPh sb="61" eb="62">
      <t>カン</t>
    </rPh>
    <phoneticPr fontId="2"/>
  </si>
  <si>
    <t>２．システム開発期間</t>
    <rPh sb="6" eb="8">
      <t>カイハツ</t>
    </rPh>
    <rPh sb="8" eb="10">
      <t>キカン</t>
    </rPh>
    <phoneticPr fontId="2"/>
  </si>
  <si>
    <t>４．運用期間</t>
    <rPh sb="2" eb="4">
      <t>ウンヨウ</t>
    </rPh>
    <rPh sb="4" eb="6">
      <t>キカン</t>
    </rPh>
    <phoneticPr fontId="2"/>
  </si>
  <si>
    <r>
      <rPr>
        <b/>
        <sz val="9"/>
        <rFont val="HGSｺﾞｼｯｸM"/>
        <family val="3"/>
        <charset val="128"/>
      </rPr>
      <t>土木</t>
    </r>
    <r>
      <rPr>
        <sz val="9"/>
        <rFont val="HGSｺﾞｼｯｸM"/>
        <family val="3"/>
        <charset val="128"/>
      </rPr>
      <t xml:space="preserve">
 （JACIC積算基準データ）</t>
    </r>
    <rPh sb="0" eb="2">
      <t>ドボク</t>
    </rPh>
    <rPh sb="10" eb="12">
      <t>セキサン</t>
    </rPh>
    <rPh sb="12" eb="14">
      <t>キジュン</t>
    </rPh>
    <phoneticPr fontId="2"/>
  </si>
  <si>
    <r>
      <rPr>
        <b/>
        <sz val="9"/>
        <rFont val="HGSｺﾞｼｯｸM"/>
        <family val="3"/>
        <charset val="128"/>
      </rPr>
      <t xml:space="preserve">港湾
</t>
    </r>
    <r>
      <rPr>
        <sz val="9"/>
        <rFont val="HGSｺﾞｼｯｸM"/>
        <family val="3"/>
        <charset val="128"/>
      </rPr>
      <t>（SCOPEデータ）</t>
    </r>
    <rPh sb="0" eb="2">
      <t>コウワン</t>
    </rPh>
    <phoneticPr fontId="2"/>
  </si>
  <si>
    <r>
      <rPr>
        <b/>
        <sz val="9"/>
        <rFont val="HGSｺﾞｼｯｸM"/>
        <family val="3"/>
        <charset val="128"/>
      </rPr>
      <t>下水道</t>
    </r>
    <r>
      <rPr>
        <sz val="9"/>
        <rFont val="HGSｺﾞｼｯｸM"/>
        <family val="3"/>
        <charset val="128"/>
      </rPr>
      <t xml:space="preserve">
（日本下水道協会データ）</t>
    </r>
    <rPh sb="0" eb="3">
      <t>ゲスイドウ</t>
    </rPh>
    <rPh sb="5" eb="7">
      <t>ニホン</t>
    </rPh>
    <rPh sb="7" eb="10">
      <t>ゲスイドウ</t>
    </rPh>
    <rPh sb="10" eb="12">
      <t>キョウカイ</t>
    </rPh>
    <phoneticPr fontId="2"/>
  </si>
  <si>
    <r>
      <rPr>
        <b/>
        <sz val="9"/>
        <rFont val="HGSｺﾞｼｯｸM"/>
        <family val="3"/>
        <charset val="128"/>
      </rPr>
      <t>単価データ</t>
    </r>
    <r>
      <rPr>
        <sz val="9"/>
        <rFont val="HGSｺﾞｼｯｸM"/>
        <family val="3"/>
        <charset val="128"/>
      </rPr>
      <t xml:space="preserve">
（建設物価調査会/経済調査会）</t>
    </r>
    <rPh sb="0" eb="2">
      <t>タンカ</t>
    </rPh>
    <rPh sb="7" eb="9">
      <t>ケンセツ</t>
    </rPh>
    <rPh sb="15" eb="17">
      <t>ケイザイ</t>
    </rPh>
    <phoneticPr fontId="2"/>
  </si>
  <si>
    <r>
      <rPr>
        <b/>
        <sz val="9"/>
        <rFont val="HGSｺﾞｼｯｸM"/>
        <family val="3"/>
        <charset val="128"/>
      </rPr>
      <t>データセンター・回線利用料</t>
    </r>
    <r>
      <rPr>
        <sz val="9"/>
        <rFont val="HGSｺﾞｼｯｸM"/>
        <family val="3"/>
        <charset val="128"/>
      </rPr>
      <t xml:space="preserve">
</t>
    </r>
    <rPh sb="8" eb="10">
      <t>カイセン</t>
    </rPh>
    <rPh sb="10" eb="13">
      <t>リヨウリョウ</t>
    </rPh>
    <phoneticPr fontId="2"/>
  </si>
  <si>
    <t xml:space="preserve">型名・性能の概要
CPU（コア数・周波数）、
メモリ、HDD容量 </t>
    <rPh sb="3" eb="5">
      <t>セイノウ</t>
    </rPh>
    <rPh sb="6" eb="8">
      <t>ガイヨウ</t>
    </rPh>
    <phoneticPr fontId="10"/>
  </si>
  <si>
    <t>１．データセンターのコロケーション契約の規模(ユニット数、重量、電力)を把握するため、想定するサーバ機器の詳細を記入してください。</t>
    <rPh sb="17" eb="19">
      <t>ケイヤク</t>
    </rPh>
    <rPh sb="20" eb="22">
      <t>キボ</t>
    </rPh>
    <rPh sb="27" eb="28">
      <t>スウ</t>
    </rPh>
    <rPh sb="29" eb="31">
      <t>ジュウリョウ</t>
    </rPh>
    <rPh sb="32" eb="34">
      <t>デンリョク</t>
    </rPh>
    <rPh sb="36" eb="38">
      <t>ハアク</t>
    </rPh>
    <rPh sb="43" eb="45">
      <t>ソウテイ</t>
    </rPh>
    <phoneticPr fontId="10"/>
  </si>
  <si>
    <t>積算基準改定に伴う機能追加</t>
    <rPh sb="0" eb="2">
      <t>セキサン</t>
    </rPh>
    <rPh sb="2" eb="4">
      <t>キジュン</t>
    </rPh>
    <rPh sb="4" eb="6">
      <t>カイテイ</t>
    </rPh>
    <rPh sb="7" eb="8">
      <t>トモナ</t>
    </rPh>
    <rPh sb="9" eb="11">
      <t>キノウ</t>
    </rPh>
    <rPh sb="11" eb="13">
      <t>ツイカ</t>
    </rPh>
    <phoneticPr fontId="10"/>
  </si>
  <si>
    <t>積算体系に準拠した積算基準の改定</t>
    <rPh sb="0" eb="2">
      <t>セキサン</t>
    </rPh>
    <rPh sb="2" eb="4">
      <t>タイケイ</t>
    </rPh>
    <rPh sb="5" eb="7">
      <t>ジュンキョ</t>
    </rPh>
    <rPh sb="9" eb="11">
      <t>セキサン</t>
    </rPh>
    <rPh sb="11" eb="13">
      <t>キジュン</t>
    </rPh>
    <rPh sb="14" eb="16">
      <t>カイテイ</t>
    </rPh>
    <phoneticPr fontId="10"/>
  </si>
  <si>
    <t xml:space="preserve">国の機関が発表する積算基準の改定に伴うものについては、運用契約の範囲で機能追加し、遅滞なく対応すること。
</t>
    <rPh sb="0" eb="1">
      <t>クニ</t>
    </rPh>
    <rPh sb="2" eb="4">
      <t>キカン</t>
    </rPh>
    <rPh sb="5" eb="7">
      <t>ハッピョウ</t>
    </rPh>
    <rPh sb="9" eb="11">
      <t>セキサン</t>
    </rPh>
    <rPh sb="11" eb="13">
      <t>キジュン</t>
    </rPh>
    <rPh sb="14" eb="16">
      <t>カイテイ</t>
    </rPh>
    <rPh sb="17" eb="18">
      <t>トモナ</t>
    </rPh>
    <rPh sb="27" eb="29">
      <t>ウンヨウ</t>
    </rPh>
    <rPh sb="29" eb="31">
      <t>ケイヤク</t>
    </rPh>
    <rPh sb="32" eb="34">
      <t>ハンイ</t>
    </rPh>
    <rPh sb="35" eb="37">
      <t>キノウ</t>
    </rPh>
    <rPh sb="37" eb="39">
      <t>ツイカ</t>
    </rPh>
    <rPh sb="41" eb="43">
      <t>チタイ</t>
    </rPh>
    <rPh sb="45" eb="47">
      <t>タイオウ</t>
    </rPh>
    <phoneticPr fontId="10"/>
  </si>
  <si>
    <t>■次期積算システムの再構築の狙い（解決したい課題）に対する提案</t>
    <rPh sb="10" eb="13">
      <t>サイコウチク</t>
    </rPh>
    <rPh sb="14" eb="15">
      <t>ネラ</t>
    </rPh>
    <rPh sb="17" eb="19">
      <t>カイケツ</t>
    </rPh>
    <rPh sb="22" eb="24">
      <t>カダイ</t>
    </rPh>
    <rPh sb="26" eb="27">
      <t>タイ</t>
    </rPh>
    <rPh sb="29" eb="31">
      <t>テイアン</t>
    </rPh>
    <phoneticPr fontId="10"/>
  </si>
  <si>
    <t>課題内容</t>
    <rPh sb="0" eb="2">
      <t>カダイ</t>
    </rPh>
    <rPh sb="2" eb="4">
      <t>ナイヨウ</t>
    </rPh>
    <phoneticPr fontId="10"/>
  </si>
  <si>
    <t>提案</t>
    <rPh sb="0" eb="2">
      <t>テイアン</t>
    </rPh>
    <phoneticPr fontId="10"/>
  </si>
  <si>
    <t>　別添「三重県公共工事設計積算システムの再構築にかかる提案及び提案内容に対
する概算見積依頼書」の　「３  次期積算システム再構築の狙い（解決したい課題）」
に関して、提案してください。</t>
    <rPh sb="1" eb="3">
      <t>ベッテン</t>
    </rPh>
    <rPh sb="80" eb="81">
      <t>カン</t>
    </rPh>
    <rPh sb="84" eb="86">
      <t>テイアン</t>
    </rPh>
    <phoneticPr fontId="10"/>
  </si>
  <si>
    <t>業務体制と
チェック体制</t>
    <phoneticPr fontId="10"/>
  </si>
  <si>
    <t xml:space="preserve">(1)-① </t>
    <phoneticPr fontId="10"/>
  </si>
  <si>
    <t>(1)-②</t>
    <phoneticPr fontId="10"/>
  </si>
  <si>
    <t>(1)-③</t>
    <phoneticPr fontId="10"/>
  </si>
  <si>
    <t>(2)</t>
    <phoneticPr fontId="10"/>
  </si>
  <si>
    <t>(3)</t>
  </si>
  <si>
    <t>(4)-①</t>
    <phoneticPr fontId="10"/>
  </si>
  <si>
    <t>(4)-②</t>
    <phoneticPr fontId="10"/>
  </si>
  <si>
    <t>(4)-③</t>
    <phoneticPr fontId="10"/>
  </si>
  <si>
    <t>(4)-④</t>
    <phoneticPr fontId="10"/>
  </si>
  <si>
    <t>(5)-①</t>
    <phoneticPr fontId="10"/>
  </si>
  <si>
    <t>(5)-②</t>
    <phoneticPr fontId="10"/>
  </si>
  <si>
    <t>(5)-③</t>
    <phoneticPr fontId="10"/>
  </si>
  <si>
    <t>(5)-④</t>
    <phoneticPr fontId="10"/>
  </si>
  <si>
    <t>積算基準の
改定に伴って
必要となる
機能追加への
対応</t>
    <phoneticPr fontId="10"/>
  </si>
  <si>
    <t>積算機能の
改善
（スライド
　設計等）</t>
    <phoneticPr fontId="10"/>
  </si>
  <si>
    <t>「工期設定支
援システム」
へのデータ
連携</t>
    <phoneticPr fontId="10"/>
  </si>
  <si>
    <t>「交通誘導員
配置日数」、
「締切排水
（水替え）
日数」の積み
上げ支援</t>
    <phoneticPr fontId="10"/>
  </si>
  <si>
    <t>「1日未満で
完了する作業
の積算」の
判定支援</t>
    <phoneticPr fontId="10"/>
  </si>
  <si>
    <t>「建設廃棄物
処分の経済
比較」</t>
    <phoneticPr fontId="10"/>
  </si>
  <si>
    <t>汎用機器を利用不可能な場合、その理由を記入</t>
    <rPh sb="0" eb="2">
      <t>ハンヨウ</t>
    </rPh>
    <rPh sb="2" eb="4">
      <t>キキ</t>
    </rPh>
    <rPh sb="5" eb="7">
      <t>リヨウ</t>
    </rPh>
    <rPh sb="7" eb="10">
      <t>フカノウ</t>
    </rPh>
    <rPh sb="11" eb="13">
      <t>バアイ</t>
    </rPh>
    <rPh sb="16" eb="18">
      <t>リユウ</t>
    </rPh>
    <rPh sb="19" eb="21">
      <t>キニュウ</t>
    </rPh>
    <phoneticPr fontId="10"/>
  </si>
  <si>
    <t>２．機器の形名・性能は可能な範囲で記入してください。</t>
    <rPh sb="2" eb="4">
      <t>キキ</t>
    </rPh>
    <rPh sb="5" eb="7">
      <t>カタメイ</t>
    </rPh>
    <rPh sb="8" eb="10">
      <t>セイノウ</t>
    </rPh>
    <rPh sb="11" eb="13">
      <t>カノウ</t>
    </rPh>
    <rPh sb="14" eb="16">
      <t>ハンイ</t>
    </rPh>
    <rPh sb="17" eb="19">
      <t>キニュウ</t>
    </rPh>
    <phoneticPr fontId="10"/>
  </si>
  <si>
    <t>３．機器別途発注を検討するため、汎用機器による運用が不可能な場合はその理由を記載してください。</t>
    <rPh sb="2" eb="4">
      <t>キキ</t>
    </rPh>
    <rPh sb="4" eb="6">
      <t>ベット</t>
    </rPh>
    <rPh sb="6" eb="8">
      <t>ハッチュウ</t>
    </rPh>
    <rPh sb="9" eb="11">
      <t>ケントウ</t>
    </rPh>
    <rPh sb="16" eb="18">
      <t>ハンヨウ</t>
    </rPh>
    <rPh sb="18" eb="19">
      <t>キ</t>
    </rPh>
    <rPh sb="23" eb="25">
      <t>ウンヨウ</t>
    </rPh>
    <rPh sb="26" eb="29">
      <t>フカノウ</t>
    </rPh>
    <rPh sb="30" eb="32">
      <t>バアイ</t>
    </rPh>
    <rPh sb="35" eb="37">
      <t>リユウ</t>
    </rPh>
    <rPh sb="38" eb="40">
      <t>キサイ</t>
    </rPh>
    <phoneticPr fontId="10"/>
  </si>
  <si>
    <t>積算基準の積算
システムへの
適用ミスの防止</t>
    <phoneticPr fontId="10"/>
  </si>
  <si>
    <t>(1)-④</t>
    <phoneticPr fontId="10"/>
  </si>
  <si>
    <t>積算作業の
外部委託化</t>
    <phoneticPr fontId="10"/>
  </si>
  <si>
    <t>条件範囲区分
の「以上、以
下、未満、超
える」の判断
支援</t>
    <phoneticPr fontId="10"/>
  </si>
  <si>
    <t>三重県標準型
の構造物の複
合積算支援</t>
    <phoneticPr fontId="10"/>
  </si>
  <si>
    <t>施工パッケー
ジで別途計上
することに
なっている目
地材、水抜き
パイプ等の複
合積算支援</t>
    <phoneticPr fontId="10"/>
  </si>
  <si>
    <t>「適用できな
い条件の組み
合わせ」及び
「過去事例や
標準設計から
大幅に逸脱し
た条件」の
チェック</t>
    <phoneticPr fontId="10"/>
  </si>
  <si>
    <t>単価改訂の積算
システムへの
適用ミスの防止</t>
    <rPh sb="0" eb="2">
      <t>タンカ</t>
    </rPh>
    <rPh sb="2" eb="4">
      <t>カイテイ</t>
    </rPh>
    <phoneticPr fontId="10"/>
  </si>
  <si>
    <t xml:space="preserve">別途契約（積算基準 全国標準データ利用料他）　構築時は最小限（県のみ）の利用を想定。運用保守期間は、県及び全29市町及び四日市港管理組合、並びにその他3団体の共同利用を想定。
</t>
    <phoneticPr fontId="3"/>
  </si>
  <si>
    <t>オンプレミス方式の場合</t>
    <rPh sb="6" eb="8">
      <t>ホウシキ</t>
    </rPh>
    <rPh sb="9" eb="11">
      <t>バアイ</t>
    </rPh>
    <phoneticPr fontId="2"/>
  </si>
  <si>
    <t>毎月改訂単価データ</t>
    <rPh sb="0" eb="2">
      <t>マイツキ</t>
    </rPh>
    <rPh sb="2" eb="4">
      <t>カイテイ</t>
    </rPh>
    <rPh sb="4" eb="6">
      <t>タンカ</t>
    </rPh>
    <phoneticPr fontId="2"/>
  </si>
  <si>
    <t xml:space="preserve">・月例報告を含む
・サブシステムの改定含む
・運用完了後の機器撤去含む
・国の機関が発表する積算基準の
　改定に伴う機能改修を含む
・サービスレベル協定に関する費
　用を含む
</t>
    <rPh sb="1" eb="3">
      <t>ゲツレイ</t>
    </rPh>
    <rPh sb="3" eb="5">
      <t>ホウコク</t>
    </rPh>
    <rPh sb="6" eb="7">
      <t>フク</t>
    </rPh>
    <rPh sb="17" eb="19">
      <t>カイテイ</t>
    </rPh>
    <rPh sb="19" eb="20">
      <t>フク</t>
    </rPh>
    <rPh sb="23" eb="25">
      <t>ウンヨウ</t>
    </rPh>
    <rPh sb="25" eb="27">
      <t>カンリョウ</t>
    </rPh>
    <rPh sb="27" eb="28">
      <t>ゴ</t>
    </rPh>
    <rPh sb="29" eb="31">
      <t>キキ</t>
    </rPh>
    <rPh sb="31" eb="33">
      <t>テッキョ</t>
    </rPh>
    <rPh sb="33" eb="34">
      <t>フク</t>
    </rPh>
    <rPh sb="37" eb="38">
      <t>クニ</t>
    </rPh>
    <rPh sb="39" eb="41">
      <t>キカン</t>
    </rPh>
    <rPh sb="42" eb="44">
      <t>ハッピョウ</t>
    </rPh>
    <rPh sb="53" eb="55">
      <t>カイテイ</t>
    </rPh>
    <rPh sb="56" eb="57">
      <t>トモナ</t>
    </rPh>
    <rPh sb="58" eb="60">
      <t>キノウ</t>
    </rPh>
    <rPh sb="63" eb="64">
      <t>フク</t>
    </rPh>
    <rPh sb="74" eb="76">
      <t>キョウテイ</t>
    </rPh>
    <rPh sb="77" eb="78">
      <t>カン</t>
    </rPh>
    <rPh sb="83" eb="84">
      <t>ヨウ</t>
    </rPh>
    <rPh sb="85" eb="86">
      <t>フク</t>
    </rPh>
    <phoneticPr fontId="2"/>
  </si>
  <si>
    <t>実現</t>
    <rPh sb="0" eb="2">
      <t>ジツゲン</t>
    </rPh>
    <phoneticPr fontId="10"/>
  </si>
  <si>
    <t>必須</t>
  </si>
  <si>
    <t>ｃｔｒｌ+Z等のキー操作でもよい。
ロールバック機能で特定の時点に戻すことも可とする。</t>
    <rPh sb="6" eb="7">
      <t>トウ</t>
    </rPh>
    <rPh sb="10" eb="12">
      <t>ソウサ</t>
    </rPh>
    <rPh sb="24" eb="26">
      <t>キノウ</t>
    </rPh>
    <rPh sb="27" eb="29">
      <t>トクテイ</t>
    </rPh>
    <rPh sb="30" eb="32">
      <t>ジテン</t>
    </rPh>
    <rPh sb="33" eb="34">
      <t>モド</t>
    </rPh>
    <rPh sb="38" eb="39">
      <t>カ</t>
    </rPh>
    <phoneticPr fontId="10"/>
  </si>
  <si>
    <t>内部処理は西暦でよいが、和暦表示は必須とする。</t>
    <rPh sb="0" eb="2">
      <t>ナイブ</t>
    </rPh>
    <rPh sb="2" eb="4">
      <t>ショリ</t>
    </rPh>
    <rPh sb="5" eb="7">
      <t>セイレキ</t>
    </rPh>
    <rPh sb="12" eb="14">
      <t>ワレキ</t>
    </rPh>
    <rPh sb="14" eb="16">
      <t>ヒョウジ</t>
    </rPh>
    <rPh sb="17" eb="19">
      <t>ヒッス</t>
    </rPh>
    <phoneticPr fontId="10"/>
  </si>
  <si>
    <t>同時接続ユーザ数を制限する場合必須とする</t>
    <rPh sb="0" eb="2">
      <t>ドウジ</t>
    </rPh>
    <rPh sb="2" eb="4">
      <t>セツゾク</t>
    </rPh>
    <rPh sb="7" eb="8">
      <t>スウ</t>
    </rPh>
    <rPh sb="9" eb="11">
      <t>セイゲン</t>
    </rPh>
    <rPh sb="13" eb="15">
      <t>バアイ</t>
    </rPh>
    <rPh sb="15" eb="17">
      <t>ヒッス</t>
    </rPh>
    <phoneticPr fontId="10"/>
  </si>
  <si>
    <t>最終処理日、工事名称等で並び替え検索できることが望ましい。</t>
    <rPh sb="0" eb="2">
      <t>サイシュウ</t>
    </rPh>
    <rPh sb="2" eb="4">
      <t>ショリ</t>
    </rPh>
    <rPh sb="4" eb="5">
      <t>ビ</t>
    </rPh>
    <rPh sb="6" eb="8">
      <t>コウジ</t>
    </rPh>
    <rPh sb="8" eb="10">
      <t>メイショウ</t>
    </rPh>
    <rPh sb="10" eb="11">
      <t>トウ</t>
    </rPh>
    <rPh sb="12" eb="13">
      <t>ナラ</t>
    </rPh>
    <rPh sb="14" eb="15">
      <t>カ</t>
    </rPh>
    <rPh sb="16" eb="18">
      <t>ケンサク</t>
    </rPh>
    <rPh sb="24" eb="25">
      <t>ノゾ</t>
    </rPh>
    <phoneticPr fontId="10"/>
  </si>
  <si>
    <t>設計書の保護領域（保護フォルダ）への移動でもよい。</t>
    <rPh sb="0" eb="3">
      <t>セッケイショ</t>
    </rPh>
    <rPh sb="4" eb="6">
      <t>ホゴ</t>
    </rPh>
    <rPh sb="6" eb="8">
      <t>リョウイキ</t>
    </rPh>
    <rPh sb="9" eb="11">
      <t>ホゴ</t>
    </rPh>
    <rPh sb="18" eb="20">
      <t>イドウ</t>
    </rPh>
    <phoneticPr fontId="10"/>
  </si>
  <si>
    <t>設計書の保護領域（保護フォルダ）への移動でもよい。</t>
    <phoneticPr fontId="10"/>
  </si>
  <si>
    <t>予定価格事後公表機能との関連を含めて、外部保存機能の利用権限は協議する。</t>
    <rPh sb="0" eb="2">
      <t>ヨテイ</t>
    </rPh>
    <rPh sb="2" eb="4">
      <t>カカク</t>
    </rPh>
    <rPh sb="4" eb="6">
      <t>ジゴ</t>
    </rPh>
    <rPh sb="6" eb="8">
      <t>コウヒョウ</t>
    </rPh>
    <rPh sb="8" eb="10">
      <t>キノウ</t>
    </rPh>
    <rPh sb="12" eb="14">
      <t>カンレン</t>
    </rPh>
    <rPh sb="15" eb="16">
      <t>フク</t>
    </rPh>
    <rPh sb="19" eb="21">
      <t>ガイブ</t>
    </rPh>
    <rPh sb="21" eb="23">
      <t>ホゾン</t>
    </rPh>
    <rPh sb="23" eb="25">
      <t>キノウ</t>
    </rPh>
    <rPh sb="26" eb="28">
      <t>リヨウ</t>
    </rPh>
    <rPh sb="28" eb="30">
      <t>ケンゲン</t>
    </rPh>
    <rPh sb="31" eb="33">
      <t>キョウギ</t>
    </rPh>
    <phoneticPr fontId="10"/>
  </si>
  <si>
    <t>任意</t>
  </si>
  <si>
    <t>選択部分の一括変更ができれば、設計書全体と工種レベル６での管理でもよい。</t>
    <rPh sb="0" eb="2">
      <t>センタク</t>
    </rPh>
    <rPh sb="2" eb="4">
      <t>ブブン</t>
    </rPh>
    <rPh sb="5" eb="7">
      <t>イッカツ</t>
    </rPh>
    <rPh sb="7" eb="9">
      <t>ヘンコウ</t>
    </rPh>
    <rPh sb="21" eb="23">
      <t>コウシュ</t>
    </rPh>
    <phoneticPr fontId="10"/>
  </si>
  <si>
    <t xml:space="preserve">工種体系ツリーの初期値として、数量は1、単位は式とすること。
</t>
    <rPh sb="8" eb="11">
      <t>ショキチ</t>
    </rPh>
    <rPh sb="15" eb="17">
      <t>スウリョウ</t>
    </rPh>
    <rPh sb="20" eb="22">
      <t>タンイ</t>
    </rPh>
    <rPh sb="23" eb="24">
      <t>シキ</t>
    </rPh>
    <phoneticPr fontId="10"/>
  </si>
  <si>
    <t>協議のうえ、「資源区分」、「リサイクル認定製品区分」は「機労材集計区分」を利用してもよい。</t>
    <rPh sb="0" eb="2">
      <t>キョウギ</t>
    </rPh>
    <rPh sb="7" eb="9">
      <t>シゲン</t>
    </rPh>
    <rPh sb="9" eb="11">
      <t>クブン</t>
    </rPh>
    <rPh sb="19" eb="21">
      <t>ニンテイ</t>
    </rPh>
    <rPh sb="21" eb="23">
      <t>セイヒン</t>
    </rPh>
    <rPh sb="23" eb="25">
      <t>クブン</t>
    </rPh>
    <rPh sb="37" eb="39">
      <t>リヨウ</t>
    </rPh>
    <phoneticPr fontId="10"/>
  </si>
  <si>
    <t>ロールバック機能で特定の時点に戻す機能でも可。</t>
    <rPh sb="17" eb="19">
      <t>キノウ</t>
    </rPh>
    <rPh sb="21" eb="22">
      <t>カ</t>
    </rPh>
    <phoneticPr fontId="10"/>
  </si>
  <si>
    <t>画面上で右クリックした時に、マウスの位置に操作のショートカットメニューが表示されてもよい。</t>
    <rPh sb="0" eb="3">
      <t>ガメンジョウ</t>
    </rPh>
    <rPh sb="18" eb="20">
      <t>イチ</t>
    </rPh>
    <rPh sb="21" eb="23">
      <t>ソウサ</t>
    </rPh>
    <phoneticPr fontId="10"/>
  </si>
  <si>
    <t xml:space="preserve">エクセル等で月毎のスライド価格と実勢価格の比較ができればよい。
</t>
    <rPh sb="4" eb="5">
      <t>トウ</t>
    </rPh>
    <rPh sb="6" eb="8">
      <t>ツキゴト</t>
    </rPh>
    <rPh sb="13" eb="15">
      <t>カカク</t>
    </rPh>
    <rPh sb="16" eb="18">
      <t>ジッセイ</t>
    </rPh>
    <rPh sb="18" eb="20">
      <t>カカク</t>
    </rPh>
    <rPh sb="21" eb="23">
      <t>ヒカク</t>
    </rPh>
    <phoneticPr fontId="10"/>
  </si>
  <si>
    <t xml:space="preserve">①当初単価数量、②出来高数量、③スライド対象単価数量、④スライド後変更数量が確認できること。
</t>
    <phoneticPr fontId="10"/>
  </si>
  <si>
    <t>契約保証補正額</t>
    <rPh sb="0" eb="2">
      <t>ケイヤク</t>
    </rPh>
    <rPh sb="2" eb="4">
      <t>ホショウ</t>
    </rPh>
    <rPh sb="4" eb="6">
      <t>ホセイ</t>
    </rPh>
    <rPh sb="6" eb="7">
      <t>ガク</t>
    </rPh>
    <phoneticPr fontId="10"/>
  </si>
  <si>
    <t>査定設計書、設計単価の改定にかかる特例措置の適用に応じて当初契約の契約保証額を計算できること。</t>
    <rPh sb="0" eb="2">
      <t>サテイ</t>
    </rPh>
    <rPh sb="2" eb="5">
      <t>セッケイショ</t>
    </rPh>
    <rPh sb="6" eb="8">
      <t>セッケイ</t>
    </rPh>
    <rPh sb="8" eb="10">
      <t>タンカ</t>
    </rPh>
    <rPh sb="11" eb="13">
      <t>カイテイ</t>
    </rPh>
    <rPh sb="17" eb="19">
      <t>トクレイ</t>
    </rPh>
    <rPh sb="19" eb="21">
      <t>ソチ</t>
    </rPh>
    <rPh sb="22" eb="24">
      <t>テキヨウ</t>
    </rPh>
    <rPh sb="25" eb="26">
      <t>オウ</t>
    </rPh>
    <rPh sb="28" eb="30">
      <t>トウショ</t>
    </rPh>
    <rPh sb="30" eb="32">
      <t>ケイヤク</t>
    </rPh>
    <rPh sb="33" eb="35">
      <t>ケイヤク</t>
    </rPh>
    <rPh sb="35" eb="37">
      <t>ホショウ</t>
    </rPh>
    <rPh sb="37" eb="38">
      <t>ガク</t>
    </rPh>
    <rPh sb="39" eb="41">
      <t>ケイサン</t>
    </rPh>
    <phoneticPr fontId="10"/>
  </si>
  <si>
    <t>設計単価の改定にかかる特例措置に対応すること。</t>
    <rPh sb="11" eb="13">
      <t>トクレイ</t>
    </rPh>
    <rPh sb="13" eb="15">
      <t>ソチ</t>
    </rPh>
    <rPh sb="16" eb="18">
      <t>タイオウ</t>
    </rPh>
    <phoneticPr fontId="10"/>
  </si>
  <si>
    <t>新労務単価に修正して変更契約できること。
特例措置年版の新規
設計書として複写してもよい。</t>
    <rPh sb="0" eb="1">
      <t>シン</t>
    </rPh>
    <rPh sb="1" eb="3">
      <t>ロウム</t>
    </rPh>
    <rPh sb="3" eb="5">
      <t>タンカ</t>
    </rPh>
    <rPh sb="6" eb="8">
      <t>シュウセイ</t>
    </rPh>
    <rPh sb="10" eb="12">
      <t>ヘンコウ</t>
    </rPh>
    <rPh sb="12" eb="14">
      <t>ケイヤク</t>
    </rPh>
    <rPh sb="21" eb="23">
      <t>トクレイ</t>
    </rPh>
    <rPh sb="23" eb="25">
      <t>ソチ</t>
    </rPh>
    <rPh sb="25" eb="27">
      <t>ネンバン</t>
    </rPh>
    <rPh sb="28" eb="30">
      <t>シンキ</t>
    </rPh>
    <rPh sb="31" eb="34">
      <t>セッケイショ</t>
    </rPh>
    <rPh sb="37" eb="39">
      <t>フクシャ</t>
    </rPh>
    <phoneticPr fontId="10"/>
  </si>
  <si>
    <t>Con殻、As殻、伐木等の運搬処分
費の経済比較を行うサブシステム
等</t>
    <rPh sb="3" eb="4">
      <t>ガラ</t>
    </rPh>
    <rPh sb="7" eb="8">
      <t>ガラ</t>
    </rPh>
    <rPh sb="9" eb="11">
      <t>バツボク</t>
    </rPh>
    <rPh sb="11" eb="12">
      <t>トウ</t>
    </rPh>
    <rPh sb="13" eb="15">
      <t>ウンパン</t>
    </rPh>
    <rPh sb="15" eb="17">
      <t>ショブン</t>
    </rPh>
    <rPh sb="18" eb="19">
      <t>ヒ</t>
    </rPh>
    <rPh sb="20" eb="22">
      <t>ケイザイ</t>
    </rPh>
    <rPh sb="22" eb="24">
      <t>ヒカク</t>
    </rPh>
    <rPh sb="25" eb="26">
      <t>オコナ</t>
    </rPh>
    <rPh sb="34" eb="35">
      <t>トウ</t>
    </rPh>
    <phoneticPr fontId="2"/>
  </si>
  <si>
    <t>・Java、ウイルス対策ソフト等</t>
    <rPh sb="10" eb="12">
      <t>タイサク</t>
    </rPh>
    <rPh sb="15" eb="16">
      <t>トウ</t>
    </rPh>
    <phoneticPr fontId="2"/>
  </si>
  <si>
    <t>過去事例や標準設計から大幅に逸
脱した条件を指定した場合に、
ユーザに通知する機能等</t>
    <rPh sb="41" eb="42">
      <t>トウ</t>
    </rPh>
    <phoneticPr fontId="2"/>
  </si>
  <si>
    <t>デジタルマップ（緯度経度や道路
経路情報）又はJACICのCOBLISを
使用し運搬経路を一括取得する
サブシステム等</t>
    <rPh sb="8" eb="10">
      <t>イド</t>
    </rPh>
    <rPh sb="10" eb="12">
      <t>ケイド</t>
    </rPh>
    <rPh sb="13" eb="15">
      <t>ドウロ</t>
    </rPh>
    <rPh sb="16" eb="18">
      <t>ケイロ</t>
    </rPh>
    <rPh sb="18" eb="20">
      <t>ジョウホウ</t>
    </rPh>
    <rPh sb="21" eb="22">
      <t>マタ</t>
    </rPh>
    <rPh sb="37" eb="39">
      <t>シヨウ</t>
    </rPh>
    <rPh sb="40" eb="42">
      <t>ウンパン</t>
    </rPh>
    <rPh sb="42" eb="44">
      <t>ケイロ</t>
    </rPh>
    <rPh sb="45" eb="47">
      <t>イッカツ</t>
    </rPh>
    <rPh sb="47" eb="49">
      <t>シュトク</t>
    </rPh>
    <rPh sb="58" eb="59">
      <t>トウ</t>
    </rPh>
    <phoneticPr fontId="2"/>
  </si>
  <si>
    <t>消費税率の改正の経過措置に基づき、増額変更となる工種レベル6ごとに税率を指定できること。</t>
    <rPh sb="8" eb="10">
      <t>ケイカ</t>
    </rPh>
    <rPh sb="10" eb="12">
      <t>ソチ</t>
    </rPh>
    <rPh sb="13" eb="14">
      <t>モト</t>
    </rPh>
    <rPh sb="24" eb="26">
      <t>コウシュ</t>
    </rPh>
    <phoneticPr fontId="10"/>
  </si>
  <si>
    <t xml:space="preserve">歩掛コードの条件設定する際に逐次計算する場合、当該箇所の施工単価表を画面表示（印刷）できればよい。
</t>
    <rPh sb="0" eb="2">
      <t>ブガカリ</t>
    </rPh>
    <rPh sb="6" eb="8">
      <t>ジョウケン</t>
    </rPh>
    <rPh sb="8" eb="10">
      <t>セッテイ</t>
    </rPh>
    <rPh sb="12" eb="13">
      <t>サイ</t>
    </rPh>
    <rPh sb="14" eb="16">
      <t>チクジ</t>
    </rPh>
    <rPh sb="16" eb="18">
      <t>ケイサン</t>
    </rPh>
    <rPh sb="20" eb="22">
      <t>バアイ</t>
    </rPh>
    <rPh sb="23" eb="25">
      <t>トウガイ</t>
    </rPh>
    <rPh sb="25" eb="27">
      <t>カショ</t>
    </rPh>
    <rPh sb="34" eb="36">
      <t>ガメン</t>
    </rPh>
    <rPh sb="39" eb="41">
      <t>インサツ</t>
    </rPh>
    <phoneticPr fontId="10"/>
  </si>
  <si>
    <t>所属
管理者</t>
    <rPh sb="0" eb="2">
      <t>ショゾク</t>
    </rPh>
    <rPh sb="3" eb="6">
      <t>カンリシャ</t>
    </rPh>
    <phoneticPr fontId="10"/>
  </si>
  <si>
    <t>団体
管理者</t>
    <rPh sb="0" eb="2">
      <t>ダンタイ</t>
    </rPh>
    <rPh sb="3" eb="6">
      <t>カンリシャ</t>
    </rPh>
    <phoneticPr fontId="10"/>
  </si>
  <si>
    <t>一般
利用者</t>
    <rPh sb="0" eb="2">
      <t>イッパン</t>
    </rPh>
    <rPh sb="3" eb="6">
      <t>リヨウシャ</t>
    </rPh>
    <phoneticPr fontId="10"/>
  </si>
  <si>
    <t>システム
管理者</t>
    <rPh sb="5" eb="8">
      <t>カンリシャ</t>
    </rPh>
    <phoneticPr fontId="10"/>
  </si>
  <si>
    <t>査定設計書は変更設
計の額。
労務単価の特例措置
適用前の額　等</t>
    <rPh sb="0" eb="2">
      <t>サテイ</t>
    </rPh>
    <rPh sb="2" eb="5">
      <t>セッケイショ</t>
    </rPh>
    <rPh sb="6" eb="8">
      <t>ヘンコウ</t>
    </rPh>
    <rPh sb="8" eb="9">
      <t>セツ</t>
    </rPh>
    <rPh sb="10" eb="11">
      <t>ケイ</t>
    </rPh>
    <rPh sb="12" eb="13">
      <t>ガク</t>
    </rPh>
    <rPh sb="15" eb="17">
      <t>ロウム</t>
    </rPh>
    <rPh sb="17" eb="19">
      <t>タンカ</t>
    </rPh>
    <rPh sb="20" eb="22">
      <t>トクレイ</t>
    </rPh>
    <rPh sb="22" eb="24">
      <t>ソチ</t>
    </rPh>
    <rPh sb="25" eb="27">
      <t>テキヨウ</t>
    </rPh>
    <rPh sb="27" eb="28">
      <t>マエ</t>
    </rPh>
    <rPh sb="29" eb="30">
      <t>ガク</t>
    </rPh>
    <rPh sb="31" eb="32">
      <t>トウ</t>
    </rPh>
    <phoneticPr fontId="10"/>
  </si>
  <si>
    <t>建設廃棄物等運搬処分費の
経済比較支援（経済比較表）</t>
    <rPh sb="0" eb="2">
      <t>ケンセツ</t>
    </rPh>
    <rPh sb="2" eb="5">
      <t>ハイキブツ</t>
    </rPh>
    <rPh sb="5" eb="6">
      <t>トウ</t>
    </rPh>
    <rPh sb="6" eb="8">
      <t>ウンパン</t>
    </rPh>
    <rPh sb="8" eb="10">
      <t>ショブン</t>
    </rPh>
    <rPh sb="10" eb="11">
      <t>ヒ</t>
    </rPh>
    <rPh sb="13" eb="15">
      <t>ケイザイ</t>
    </rPh>
    <rPh sb="15" eb="17">
      <t>ヒカク</t>
    </rPh>
    <rPh sb="17" eb="19">
      <t>シエン</t>
    </rPh>
    <rPh sb="20" eb="22">
      <t>ケイザイ</t>
    </rPh>
    <rPh sb="22" eb="24">
      <t>ヒカク</t>
    </rPh>
    <rPh sb="24" eb="25">
      <t>ヒョウ</t>
    </rPh>
    <phoneticPr fontId="2"/>
  </si>
  <si>
    <r>
      <t xml:space="preserve">建設廃棄物等運搬処分費の
経済比較支援（運搬経路取得）
</t>
    </r>
    <r>
      <rPr>
        <sz val="9"/>
        <rFont val="HGSｺﾞｼｯｸM"/>
        <family val="3"/>
        <charset val="128"/>
      </rPr>
      <t>※上記、経済比較表作成を含まない</t>
    </r>
    <rPh sb="0" eb="2">
      <t>ケンセツ</t>
    </rPh>
    <rPh sb="2" eb="5">
      <t>ハイキブツ</t>
    </rPh>
    <rPh sb="5" eb="6">
      <t>トウ</t>
    </rPh>
    <rPh sb="6" eb="8">
      <t>ウンパン</t>
    </rPh>
    <rPh sb="8" eb="10">
      <t>ショブン</t>
    </rPh>
    <rPh sb="10" eb="11">
      <t>ヒ</t>
    </rPh>
    <rPh sb="13" eb="15">
      <t>ケイザイ</t>
    </rPh>
    <rPh sb="15" eb="17">
      <t>ヒカク</t>
    </rPh>
    <rPh sb="17" eb="19">
      <t>シエン</t>
    </rPh>
    <rPh sb="20" eb="22">
      <t>ウンパン</t>
    </rPh>
    <rPh sb="22" eb="24">
      <t>ケイロ</t>
    </rPh>
    <rPh sb="24" eb="26">
      <t>シュトク</t>
    </rPh>
    <rPh sb="29" eb="31">
      <t>ジョウキ</t>
    </rPh>
    <rPh sb="32" eb="34">
      <t>ケイザイ</t>
    </rPh>
    <rPh sb="34" eb="36">
      <t>ヒカク</t>
    </rPh>
    <rPh sb="36" eb="37">
      <t>ヒョウ</t>
    </rPh>
    <rPh sb="37" eb="39">
      <t>サクセイ</t>
    </rPh>
    <rPh sb="40" eb="41">
      <t>フク</t>
    </rPh>
    <phoneticPr fontId="2"/>
  </si>
  <si>
    <t>設計書番号は標準例であり、実務に支障がなければ順序等、変更してもよい。
年度表示は西暦でもよいが、和暦表示は必須とする。</t>
    <rPh sb="0" eb="2">
      <t>セッケイ</t>
    </rPh>
    <rPh sb="2" eb="3">
      <t>ショ</t>
    </rPh>
    <rPh sb="3" eb="5">
      <t>バンゴウ</t>
    </rPh>
    <rPh sb="6" eb="8">
      <t>ヒョウジュン</t>
    </rPh>
    <rPh sb="8" eb="9">
      <t>レイ</t>
    </rPh>
    <rPh sb="13" eb="15">
      <t>ジツム</t>
    </rPh>
    <rPh sb="16" eb="18">
      <t>シショウ</t>
    </rPh>
    <rPh sb="23" eb="25">
      <t>ジュンジョ</t>
    </rPh>
    <rPh sb="25" eb="26">
      <t>トウ</t>
    </rPh>
    <rPh sb="27" eb="29">
      <t>ヘンコウ</t>
    </rPh>
    <rPh sb="36" eb="38">
      <t>ネンド</t>
    </rPh>
    <rPh sb="38" eb="40">
      <t>ヒョウジ</t>
    </rPh>
    <phoneticPr fontId="10"/>
  </si>
  <si>
    <r>
      <t>適用年版選択</t>
    </r>
    <r>
      <rPr>
        <sz val="11"/>
        <rFont val="ＭＳ Ｐゴシック"/>
        <family val="3"/>
        <charset val="128"/>
      </rPr>
      <t>（設計書全体）</t>
    </r>
    <rPh sb="4" eb="6">
      <t>センタク</t>
    </rPh>
    <rPh sb="7" eb="10">
      <t>セッケイショ</t>
    </rPh>
    <rPh sb="10" eb="12">
      <t>ゼンタイ</t>
    </rPh>
    <phoneticPr fontId="10"/>
  </si>
  <si>
    <r>
      <t xml:space="preserve">設計書の一覧が和暦年度別に表示できること。
一覧には、最低限以下の項目を表示できること。
</t>
    </r>
    <r>
      <rPr>
        <sz val="11"/>
        <rFont val="ＭＳ Ｐゴシック"/>
        <family val="3"/>
        <charset val="128"/>
      </rPr>
      <t xml:space="preserve">１．設計書番号
２．変更回数
３．設計書名
４．現在の処理状況
５．最終処理日時
６．保護設定の有無
</t>
    </r>
    <rPh sb="0" eb="3">
      <t>セッケイショ</t>
    </rPh>
    <rPh sb="4" eb="6">
      <t>イチラン</t>
    </rPh>
    <rPh sb="7" eb="9">
      <t>ワレキ</t>
    </rPh>
    <rPh sb="9" eb="12">
      <t>ネンドベツ</t>
    </rPh>
    <rPh sb="13" eb="15">
      <t>ヒョウジ</t>
    </rPh>
    <rPh sb="22" eb="24">
      <t>イチラン</t>
    </rPh>
    <rPh sb="27" eb="30">
      <t>サイテイゲン</t>
    </rPh>
    <rPh sb="30" eb="32">
      <t>イカ</t>
    </rPh>
    <rPh sb="33" eb="35">
      <t>コウモク</t>
    </rPh>
    <rPh sb="36" eb="38">
      <t>ヒョウジ</t>
    </rPh>
    <rPh sb="47" eb="50">
      <t>セッケイショ</t>
    </rPh>
    <rPh sb="50" eb="52">
      <t>バンゴウ</t>
    </rPh>
    <rPh sb="55" eb="57">
      <t>ヘンコウ</t>
    </rPh>
    <rPh sb="57" eb="59">
      <t>カイスウ</t>
    </rPh>
    <rPh sb="62" eb="65">
      <t>セッケイショ</t>
    </rPh>
    <rPh sb="65" eb="66">
      <t>メイ</t>
    </rPh>
    <rPh sb="69" eb="71">
      <t>ゲンザイ</t>
    </rPh>
    <rPh sb="72" eb="74">
      <t>ショリ</t>
    </rPh>
    <rPh sb="74" eb="76">
      <t>ジョウキョウ</t>
    </rPh>
    <rPh sb="79" eb="81">
      <t>サイシュウ</t>
    </rPh>
    <rPh sb="81" eb="83">
      <t>ショリ</t>
    </rPh>
    <rPh sb="83" eb="85">
      <t>ニチジ</t>
    </rPh>
    <rPh sb="88" eb="90">
      <t>ホゴ</t>
    </rPh>
    <rPh sb="90" eb="92">
      <t>セッテイ</t>
    </rPh>
    <rPh sb="93" eb="95">
      <t>ウム</t>
    </rPh>
    <phoneticPr fontId="10"/>
  </si>
  <si>
    <t>予定価格事後公表用機能
設計書のロック領域（ロックフォルダ）への移動でもよい。</t>
    <rPh sb="0" eb="2">
      <t>ヨテイ</t>
    </rPh>
    <rPh sb="2" eb="4">
      <t>カカク</t>
    </rPh>
    <rPh sb="4" eb="6">
      <t>ジゴ</t>
    </rPh>
    <rPh sb="6" eb="8">
      <t>コウヒョウ</t>
    </rPh>
    <rPh sb="8" eb="9">
      <t>ヨウ</t>
    </rPh>
    <rPh sb="9" eb="11">
      <t>キノウ</t>
    </rPh>
    <phoneticPr fontId="10"/>
  </si>
  <si>
    <r>
      <t>他団体、団体内、所属内に対して設計書の共有設定ができること。
共有対象となった利用者</t>
    </r>
    <r>
      <rPr>
        <sz val="11"/>
        <rFont val="ＭＳ Ｐゴシック"/>
        <family val="3"/>
        <charset val="128"/>
      </rPr>
      <t xml:space="preserve">に対して設計書の検索・閲覧・複写ができること。
</t>
    </r>
    <rPh sb="0" eb="1">
      <t>タ</t>
    </rPh>
    <rPh sb="1" eb="3">
      <t>ダンタイ</t>
    </rPh>
    <rPh sb="4" eb="7">
      <t>ダンタイナイ</t>
    </rPh>
    <rPh sb="8" eb="10">
      <t>ショゾク</t>
    </rPh>
    <rPh sb="10" eb="11">
      <t>ナイ</t>
    </rPh>
    <rPh sb="12" eb="13">
      <t>タイ</t>
    </rPh>
    <rPh sb="15" eb="18">
      <t>セッケイショ</t>
    </rPh>
    <rPh sb="19" eb="21">
      <t>キョウユウ</t>
    </rPh>
    <rPh sb="21" eb="23">
      <t>セッテイ</t>
    </rPh>
    <rPh sb="31" eb="33">
      <t>キョウユウ</t>
    </rPh>
    <rPh sb="33" eb="35">
      <t>タイショウ</t>
    </rPh>
    <rPh sb="39" eb="41">
      <t>リヨウ</t>
    </rPh>
    <rPh sb="41" eb="42">
      <t>シャ</t>
    </rPh>
    <rPh sb="43" eb="44">
      <t>タイ</t>
    </rPh>
    <rPh sb="46" eb="49">
      <t>セッケイショ</t>
    </rPh>
    <rPh sb="50" eb="52">
      <t>ケンサク</t>
    </rPh>
    <phoneticPr fontId="10"/>
  </si>
  <si>
    <r>
      <t>設計書を作成するためのメインのサイトであり、機能ボタン群、工種（積算体系）ツリー、内訳で</t>
    </r>
    <r>
      <rPr>
        <sz val="11"/>
        <rFont val="ＭＳ Ｐゴシック"/>
        <family val="3"/>
        <charset val="128"/>
      </rPr>
      <t xml:space="preserve">区分され、それぞれの表示範囲を調整できること。
なお、シンプルかつ見やすく配置し、画面遷移も極力少なくすること。
</t>
    </r>
    <rPh sb="0" eb="3">
      <t>セッケイショ</t>
    </rPh>
    <rPh sb="4" eb="6">
      <t>サクセイ</t>
    </rPh>
    <rPh sb="22" eb="24">
      <t>キノウ</t>
    </rPh>
    <rPh sb="27" eb="28">
      <t>グン</t>
    </rPh>
    <rPh sb="29" eb="31">
      <t>コウシュ</t>
    </rPh>
    <rPh sb="32" eb="34">
      <t>セキサン</t>
    </rPh>
    <rPh sb="34" eb="36">
      <t>タイケイ</t>
    </rPh>
    <rPh sb="41" eb="43">
      <t>ウチワケ</t>
    </rPh>
    <rPh sb="44" eb="46">
      <t>クブン</t>
    </rPh>
    <rPh sb="54" eb="56">
      <t>ヒョウジ</t>
    </rPh>
    <rPh sb="56" eb="58">
      <t>ハンイ</t>
    </rPh>
    <rPh sb="59" eb="61">
      <t>チョウセイ</t>
    </rPh>
    <rPh sb="77" eb="78">
      <t>ミ</t>
    </rPh>
    <rPh sb="81" eb="83">
      <t>ハイチ</t>
    </rPh>
    <rPh sb="85" eb="87">
      <t>ガメン</t>
    </rPh>
    <rPh sb="87" eb="89">
      <t>センイ</t>
    </rPh>
    <rPh sb="90" eb="92">
      <t>キョクリョク</t>
    </rPh>
    <rPh sb="92" eb="93">
      <t>スク</t>
    </rPh>
    <phoneticPr fontId="10"/>
  </si>
  <si>
    <r>
      <t>資材単価地区について一覧</t>
    </r>
    <r>
      <rPr>
        <sz val="11"/>
        <rFont val="ＭＳ Ｐゴシック"/>
        <family val="3"/>
        <charset val="128"/>
      </rPr>
      <t xml:space="preserve">から選択できること。
</t>
    </r>
    <rPh sb="0" eb="2">
      <t>シザイ</t>
    </rPh>
    <rPh sb="2" eb="4">
      <t>タンカ</t>
    </rPh>
    <rPh sb="4" eb="6">
      <t>チク</t>
    </rPh>
    <rPh sb="10" eb="12">
      <t>イチラン</t>
    </rPh>
    <rPh sb="14" eb="16">
      <t>センタク</t>
    </rPh>
    <phoneticPr fontId="10"/>
  </si>
  <si>
    <r>
      <t xml:space="preserve">別紙4「適用する積算基準」の諸経費区分に基づき一覧から選択もしくは直接入力できること。
</t>
    </r>
    <r>
      <rPr>
        <sz val="11"/>
        <rFont val="ＭＳ Ｐゴシック"/>
        <family val="3"/>
        <charset val="128"/>
      </rPr>
      <t xml:space="preserve">なお、委託業務については、測量、設計、地質・土質調査、用地調査、工損調査等が１つの設計書内で複数選択し作成できること。
</t>
    </r>
    <rPh sb="0" eb="2">
      <t>ベッシ</t>
    </rPh>
    <rPh sb="4" eb="6">
      <t>テキヨウ</t>
    </rPh>
    <rPh sb="8" eb="10">
      <t>セキサン</t>
    </rPh>
    <rPh sb="10" eb="12">
      <t>キジュン</t>
    </rPh>
    <rPh sb="20" eb="21">
      <t>モト</t>
    </rPh>
    <rPh sb="23" eb="25">
      <t>イチラン</t>
    </rPh>
    <rPh sb="27" eb="29">
      <t>センタク</t>
    </rPh>
    <rPh sb="33" eb="35">
      <t>チョクセツ</t>
    </rPh>
    <rPh sb="35" eb="37">
      <t>ニュウリョク</t>
    </rPh>
    <rPh sb="47" eb="49">
      <t>イタク</t>
    </rPh>
    <rPh sb="49" eb="51">
      <t>ギョウム</t>
    </rPh>
    <rPh sb="57" eb="59">
      <t>ソクリョウ</t>
    </rPh>
    <rPh sb="60" eb="62">
      <t>セッケイ</t>
    </rPh>
    <rPh sb="63" eb="65">
      <t>チシツ</t>
    </rPh>
    <rPh sb="66" eb="68">
      <t>ドシツ</t>
    </rPh>
    <rPh sb="68" eb="70">
      <t>チョウサ</t>
    </rPh>
    <rPh sb="71" eb="73">
      <t>ヨウチ</t>
    </rPh>
    <rPh sb="73" eb="75">
      <t>チョウサ</t>
    </rPh>
    <rPh sb="76" eb="78">
      <t>コウソン</t>
    </rPh>
    <rPh sb="78" eb="80">
      <t>チョウサ</t>
    </rPh>
    <rPh sb="80" eb="81">
      <t>トウ</t>
    </rPh>
    <rPh sb="85" eb="88">
      <t>セッケイショ</t>
    </rPh>
    <rPh sb="88" eb="89">
      <t>ナイ</t>
    </rPh>
    <rPh sb="90" eb="92">
      <t>フクスウ</t>
    </rPh>
    <rPh sb="92" eb="94">
      <t>センタク</t>
    </rPh>
    <rPh sb="95" eb="97">
      <t>サクセイ</t>
    </rPh>
    <phoneticPr fontId="10"/>
  </si>
  <si>
    <t xml:space="preserve">主たる工種の正規諸経費による積算をしたうえで、500万円単位の予算規模「発注ランク」のみ表示し、概算諸経費による概算工事価格を算出できること。
</t>
    <rPh sb="0" eb="1">
      <t>シュ</t>
    </rPh>
    <rPh sb="3" eb="5">
      <t>コウシュ</t>
    </rPh>
    <rPh sb="6" eb="8">
      <t>セイキ</t>
    </rPh>
    <rPh sb="8" eb="11">
      <t>ショケイヒ</t>
    </rPh>
    <rPh sb="14" eb="16">
      <t>セキサン</t>
    </rPh>
    <rPh sb="26" eb="28">
      <t>マンエン</t>
    </rPh>
    <rPh sb="28" eb="30">
      <t>タンイ</t>
    </rPh>
    <rPh sb="31" eb="33">
      <t>ヨサン</t>
    </rPh>
    <rPh sb="33" eb="35">
      <t>キボ</t>
    </rPh>
    <rPh sb="36" eb="38">
      <t>ハッチュウ</t>
    </rPh>
    <rPh sb="44" eb="46">
      <t>ヒョウジ</t>
    </rPh>
    <rPh sb="48" eb="50">
      <t>ガイサン</t>
    </rPh>
    <rPh sb="50" eb="53">
      <t>ショケイヒ</t>
    </rPh>
    <rPh sb="56" eb="58">
      <t>ガイサン</t>
    </rPh>
    <rPh sb="58" eb="60">
      <t>コウジ</t>
    </rPh>
    <rPh sb="60" eb="62">
      <t>カカク</t>
    </rPh>
    <rPh sb="63" eb="65">
      <t>サンシュツ</t>
    </rPh>
    <phoneticPr fontId="10"/>
  </si>
  <si>
    <t>発注ランクが分かれば、積算外部委託機能若しくは、数量計算機能での対応でもよい。
発注ランクが分かれば、直接工事費までの算出でもよい。（概算工事費の算出方法は別途協議）</t>
    <rPh sb="0" eb="2">
      <t>ハッチュウ</t>
    </rPh>
    <rPh sb="6" eb="7">
      <t>ワ</t>
    </rPh>
    <rPh sb="11" eb="13">
      <t>セキサン</t>
    </rPh>
    <rPh sb="13" eb="15">
      <t>ガイブ</t>
    </rPh>
    <rPh sb="15" eb="17">
      <t>イタク</t>
    </rPh>
    <rPh sb="17" eb="19">
      <t>キノウ</t>
    </rPh>
    <rPh sb="19" eb="20">
      <t>モ</t>
    </rPh>
    <rPh sb="24" eb="26">
      <t>スウリョウ</t>
    </rPh>
    <rPh sb="26" eb="28">
      <t>ケイサン</t>
    </rPh>
    <rPh sb="28" eb="30">
      <t>キノウ</t>
    </rPh>
    <rPh sb="32" eb="34">
      <t>タイオウ</t>
    </rPh>
    <rPh sb="40" eb="42">
      <t>ハッチュウ</t>
    </rPh>
    <rPh sb="46" eb="47">
      <t>ワ</t>
    </rPh>
    <rPh sb="51" eb="53">
      <t>チョクセツ</t>
    </rPh>
    <rPh sb="53" eb="56">
      <t>コウジヒ</t>
    </rPh>
    <rPh sb="59" eb="61">
      <t>サンシュツ</t>
    </rPh>
    <rPh sb="75" eb="77">
      <t>ホウホウ</t>
    </rPh>
    <rPh sb="78" eb="80">
      <t>ベット</t>
    </rPh>
    <rPh sb="80" eb="82">
      <t>キョウギ</t>
    </rPh>
    <phoneticPr fontId="10"/>
  </si>
  <si>
    <r>
      <t>適用年版</t>
    </r>
    <r>
      <rPr>
        <sz val="11"/>
        <rFont val="ＭＳ Ｐゴシック"/>
        <family val="3"/>
        <charset val="128"/>
      </rPr>
      <t>設定</t>
    </r>
    <rPh sb="4" eb="6">
      <t>セッテイ</t>
    </rPh>
    <phoneticPr fontId="10"/>
  </si>
  <si>
    <r>
      <t>内訳の画面上にコード番号を直接入力することにより歩掛コード</t>
    </r>
    <r>
      <rPr>
        <sz val="11"/>
        <rFont val="ＭＳ Ｐゴシック"/>
        <family val="3"/>
        <charset val="128"/>
      </rPr>
      <t xml:space="preserve">及び単価コードを計上できること。
</t>
    </r>
    <rPh sb="0" eb="2">
      <t>ウチワケ</t>
    </rPh>
    <rPh sb="3" eb="6">
      <t>ガメンジョウ</t>
    </rPh>
    <rPh sb="10" eb="12">
      <t>バンゴウ</t>
    </rPh>
    <rPh sb="13" eb="15">
      <t>チョクセツ</t>
    </rPh>
    <rPh sb="15" eb="17">
      <t>ニュウリョク</t>
    </rPh>
    <rPh sb="24" eb="26">
      <t>ブガカリ</t>
    </rPh>
    <rPh sb="29" eb="30">
      <t>オヨ</t>
    </rPh>
    <rPh sb="31" eb="33">
      <t>タンカ</t>
    </rPh>
    <rPh sb="37" eb="39">
      <t>ケイジョウ</t>
    </rPh>
    <phoneticPr fontId="10"/>
  </si>
  <si>
    <r>
      <t>コード名称を直接入力し</t>
    </r>
    <r>
      <rPr>
        <sz val="11"/>
        <rFont val="ＭＳ Ｐゴシック"/>
        <family val="3"/>
        <charset val="128"/>
      </rPr>
      <t xml:space="preserve">た名称に変更できること。
変更は当該設計書内でのみ有効とする。
</t>
    </r>
    <rPh sb="3" eb="5">
      <t>メイショウ</t>
    </rPh>
    <rPh sb="6" eb="8">
      <t>チョクセツ</t>
    </rPh>
    <rPh sb="8" eb="10">
      <t>ニュウリョク</t>
    </rPh>
    <rPh sb="12" eb="14">
      <t>メイショウ</t>
    </rPh>
    <rPh sb="15" eb="17">
      <t>ヘンコウ</t>
    </rPh>
    <rPh sb="24" eb="26">
      <t>ヘンコウ</t>
    </rPh>
    <rPh sb="27" eb="29">
      <t>トウガイ</t>
    </rPh>
    <rPh sb="29" eb="32">
      <t>セッケイショ</t>
    </rPh>
    <rPh sb="32" eb="33">
      <t>ナイ</t>
    </rPh>
    <rPh sb="36" eb="38">
      <t>ユウコウ</t>
    </rPh>
    <phoneticPr fontId="10"/>
  </si>
  <si>
    <t>予め定められた記号で文字を囲むことで非表示とする等</t>
    <rPh sb="18" eb="21">
      <t>ヒヒョウジ</t>
    </rPh>
    <rPh sb="24" eb="25">
      <t>トウ</t>
    </rPh>
    <phoneticPr fontId="10"/>
  </si>
  <si>
    <r>
      <rPr>
        <sz val="11"/>
        <rFont val="ＭＳ Ｐゴシック"/>
        <family val="3"/>
        <charset val="128"/>
      </rPr>
      <t xml:space="preserve">各種コードに、端数調整の設定が可能であること。
端数調整は、
１．小数点以上以下桁数、有効桁数
２．四捨五入、切り上げ、切り捨て
の各種を組み合わせて設定可能であること。
</t>
    </r>
    <rPh sb="0" eb="2">
      <t>カクシュ</t>
    </rPh>
    <rPh sb="7" eb="9">
      <t>ハスウ</t>
    </rPh>
    <rPh sb="9" eb="11">
      <t>チョウセイ</t>
    </rPh>
    <rPh sb="12" eb="14">
      <t>セッテイ</t>
    </rPh>
    <rPh sb="15" eb="17">
      <t>カノウ</t>
    </rPh>
    <rPh sb="40" eb="42">
      <t>ケタスウ</t>
    </rPh>
    <rPh sb="45" eb="47">
      <t>ケタスウ</t>
    </rPh>
    <phoneticPr fontId="10"/>
  </si>
  <si>
    <r>
      <rPr>
        <sz val="11"/>
        <rFont val="ＭＳ Ｐゴシック"/>
        <family val="3"/>
        <charset val="128"/>
      </rPr>
      <t xml:space="preserve">各種コードに、金抜き帳票への数量の出力の有無を設定できること。
なお、各種コードに初期設定されている場合は、本項番で設定した方が優先されること。
</t>
    </r>
    <rPh sb="0" eb="2">
      <t>カクシュ</t>
    </rPh>
    <rPh sb="7" eb="8">
      <t>キン</t>
    </rPh>
    <rPh sb="8" eb="9">
      <t>ヌ</t>
    </rPh>
    <rPh sb="10" eb="12">
      <t>チョウヒョウ</t>
    </rPh>
    <rPh sb="14" eb="16">
      <t>スウリョウ</t>
    </rPh>
    <rPh sb="17" eb="19">
      <t>シュツリョク</t>
    </rPh>
    <rPh sb="20" eb="22">
      <t>ウム</t>
    </rPh>
    <rPh sb="23" eb="25">
      <t>セッテイ</t>
    </rPh>
    <rPh sb="35" eb="37">
      <t>カクシュ</t>
    </rPh>
    <rPh sb="54" eb="55">
      <t>ホン</t>
    </rPh>
    <rPh sb="55" eb="57">
      <t>コウバン</t>
    </rPh>
    <phoneticPr fontId="10"/>
  </si>
  <si>
    <r>
      <t xml:space="preserve">歩掛コードは代価コードとして複写できること。
</t>
    </r>
    <r>
      <rPr>
        <sz val="11"/>
        <rFont val="ＭＳ Ｐゴシック"/>
        <family val="3"/>
        <charset val="128"/>
      </rPr>
      <t xml:space="preserve">複写することで、条件選択した結果の名称・規格及び計上される各種コード、摘要欄への入力内容が反映されること。
</t>
    </r>
    <rPh sb="0" eb="1">
      <t>ブ</t>
    </rPh>
    <rPh sb="1" eb="2">
      <t>ガカリ</t>
    </rPh>
    <rPh sb="6" eb="8">
      <t>ダイカ</t>
    </rPh>
    <rPh sb="14" eb="16">
      <t>フクシャ</t>
    </rPh>
    <rPh sb="23" eb="25">
      <t>フクシャ</t>
    </rPh>
    <rPh sb="31" eb="33">
      <t>ジョウケン</t>
    </rPh>
    <rPh sb="33" eb="35">
      <t>センタク</t>
    </rPh>
    <rPh sb="37" eb="39">
      <t>ケッカ</t>
    </rPh>
    <rPh sb="40" eb="42">
      <t>メイショウ</t>
    </rPh>
    <rPh sb="43" eb="45">
      <t>キカク</t>
    </rPh>
    <rPh sb="45" eb="46">
      <t>オヨ</t>
    </rPh>
    <rPh sb="47" eb="49">
      <t>ケイジョウ</t>
    </rPh>
    <rPh sb="52" eb="54">
      <t>カクシュ</t>
    </rPh>
    <rPh sb="58" eb="60">
      <t>テキヨウ</t>
    </rPh>
    <rPh sb="60" eb="61">
      <t>ラン</t>
    </rPh>
    <rPh sb="63" eb="65">
      <t>ニュウリョク</t>
    </rPh>
    <rPh sb="65" eb="67">
      <t>ナイヨウ</t>
    </rPh>
    <rPh sb="68" eb="70">
      <t>ハンエイ</t>
    </rPh>
    <phoneticPr fontId="10"/>
  </si>
  <si>
    <t xml:space="preserve">各種コードに付箋をつけることで、積算時に付箋ありと表示される等
</t>
    <rPh sb="0" eb="2">
      <t>カクシュ</t>
    </rPh>
    <rPh sb="6" eb="8">
      <t>フセン</t>
    </rPh>
    <rPh sb="20" eb="22">
      <t>フセン</t>
    </rPh>
    <rPh sb="25" eb="27">
      <t>ヒョウジ</t>
    </rPh>
    <rPh sb="30" eb="31">
      <t>トウ</t>
    </rPh>
    <phoneticPr fontId="10"/>
  </si>
  <si>
    <r>
      <t xml:space="preserve">当該設計書もしくは他の設計書の代価コードを流用できること。
</t>
    </r>
    <r>
      <rPr>
        <sz val="11"/>
        <rFont val="ＭＳ Ｐゴシック"/>
        <family val="3"/>
        <charset val="128"/>
      </rPr>
      <t xml:space="preserve">なお、複写時には、摘要欄に入力された情報も複写できること。
</t>
    </r>
    <rPh sb="0" eb="2">
      <t>トウガイ</t>
    </rPh>
    <rPh sb="2" eb="5">
      <t>セッケイショ</t>
    </rPh>
    <rPh sb="9" eb="10">
      <t>タ</t>
    </rPh>
    <rPh sb="11" eb="14">
      <t>セッケイショ</t>
    </rPh>
    <rPh sb="15" eb="17">
      <t>ダイカ</t>
    </rPh>
    <rPh sb="21" eb="23">
      <t>リュウヨウ</t>
    </rPh>
    <phoneticPr fontId="10"/>
  </si>
  <si>
    <r>
      <t>単価コードの新規追加・修正・削除ができること。
作成された単価コードは当該設計書内に保存される。
最低限以下に示す項目を直接入力</t>
    </r>
    <r>
      <rPr>
        <sz val="11"/>
        <rFont val="ＭＳ Ｐゴシック"/>
        <family val="3"/>
        <charset val="128"/>
      </rPr>
      <t xml:space="preserve">又は一覧から選択し設定できること。
１．単価コード番号
２．名称
３．規格
４．単位
５．単価
６．資源区分
７．リサイクル認定製品使用区分
８．金抜き出力区分（数量）
</t>
    </r>
    <rPh sb="0" eb="2">
      <t>タンカ</t>
    </rPh>
    <rPh sb="29" eb="31">
      <t>タンカ</t>
    </rPh>
    <rPh sb="64" eb="65">
      <t>マタ</t>
    </rPh>
    <rPh sb="84" eb="86">
      <t>タンカ</t>
    </rPh>
    <rPh sb="109" eb="111">
      <t>タンカ</t>
    </rPh>
    <rPh sb="114" eb="116">
      <t>シゲン</t>
    </rPh>
    <rPh sb="116" eb="118">
      <t>クブン</t>
    </rPh>
    <rPh sb="126" eb="128">
      <t>ニンテイ</t>
    </rPh>
    <rPh sb="128" eb="130">
      <t>セイヒン</t>
    </rPh>
    <rPh sb="130" eb="132">
      <t>シヨウ</t>
    </rPh>
    <rPh sb="132" eb="134">
      <t>クブン</t>
    </rPh>
    <rPh sb="137" eb="138">
      <t>キン</t>
    </rPh>
    <rPh sb="138" eb="139">
      <t>ヌ</t>
    </rPh>
    <rPh sb="140" eb="142">
      <t>シュツリョク</t>
    </rPh>
    <rPh sb="142" eb="144">
      <t>クブン</t>
    </rPh>
    <rPh sb="145" eb="147">
      <t>スウリョウ</t>
    </rPh>
    <phoneticPr fontId="10"/>
  </si>
  <si>
    <r>
      <t>追加した単価コードは</t>
    </r>
    <r>
      <rPr>
        <sz val="11"/>
        <rFont val="ＭＳ Ｐゴシック"/>
        <family val="3"/>
        <charset val="128"/>
      </rPr>
      <t xml:space="preserve">複数選択し削除ができること。
</t>
    </r>
    <rPh sb="4" eb="6">
      <t>タンカ</t>
    </rPh>
    <rPh sb="10" eb="12">
      <t>フクスウ</t>
    </rPh>
    <rPh sb="12" eb="14">
      <t>センタク</t>
    </rPh>
    <rPh sb="15" eb="17">
      <t>サクジョ</t>
    </rPh>
    <phoneticPr fontId="10"/>
  </si>
  <si>
    <r>
      <t>単位を</t>
    </r>
    <r>
      <rPr>
        <sz val="11"/>
        <rFont val="ＭＳ Ｐゴシック"/>
        <family val="3"/>
        <charset val="128"/>
      </rPr>
      <t xml:space="preserve">直接入力できること。
</t>
    </r>
    <rPh sb="0" eb="2">
      <t>タンイ</t>
    </rPh>
    <rPh sb="3" eb="5">
      <t>チョクセツ</t>
    </rPh>
    <rPh sb="5" eb="7">
      <t>ニュウリョク</t>
    </rPh>
    <phoneticPr fontId="10"/>
  </si>
  <si>
    <r>
      <t>他の設計書で作成した単価コードから</t>
    </r>
    <r>
      <rPr>
        <sz val="11"/>
        <rFont val="ＭＳ Ｐゴシック"/>
        <family val="3"/>
        <charset val="128"/>
      </rPr>
      <t xml:space="preserve">流用できること。
</t>
    </r>
    <rPh sb="0" eb="1">
      <t>タ</t>
    </rPh>
    <rPh sb="2" eb="5">
      <t>セッケイショ</t>
    </rPh>
    <rPh sb="6" eb="8">
      <t>サクセイ</t>
    </rPh>
    <rPh sb="10" eb="12">
      <t>タンカ</t>
    </rPh>
    <rPh sb="17" eb="19">
      <t>リュウヨウ</t>
    </rPh>
    <phoneticPr fontId="10"/>
  </si>
  <si>
    <r>
      <t xml:space="preserve">種類別に歩掛コード、単価コード、特殊コードをキーワード検索し計上できること。
</t>
    </r>
    <r>
      <rPr>
        <sz val="11"/>
        <rFont val="ＭＳ Ｐゴシック"/>
        <family val="3"/>
        <charset val="128"/>
      </rPr>
      <t>検索時には、出典元の職種を明示すること。</t>
    </r>
    <rPh sb="0" eb="3">
      <t>シュルイベツ</t>
    </rPh>
    <rPh sb="4" eb="5">
      <t>ブ</t>
    </rPh>
    <rPh sb="5" eb="6">
      <t>ガカリ</t>
    </rPh>
    <rPh sb="10" eb="12">
      <t>タンカ</t>
    </rPh>
    <rPh sb="16" eb="18">
      <t>トクシュ</t>
    </rPh>
    <rPh sb="27" eb="29">
      <t>ケンサク</t>
    </rPh>
    <rPh sb="30" eb="32">
      <t>ケイジョウ</t>
    </rPh>
    <rPh sb="39" eb="41">
      <t>ケンサク</t>
    </rPh>
    <rPh sb="41" eb="42">
      <t>ジ</t>
    </rPh>
    <rPh sb="45" eb="47">
      <t>シュッテン</t>
    </rPh>
    <rPh sb="47" eb="48">
      <t>モト</t>
    </rPh>
    <rPh sb="49" eb="51">
      <t>ショクシュ</t>
    </rPh>
    <rPh sb="52" eb="54">
      <t>メイジ</t>
    </rPh>
    <phoneticPr fontId="10"/>
  </si>
  <si>
    <r>
      <t>複数の歩掛コード等を指定し、内容</t>
    </r>
    <r>
      <rPr>
        <sz val="11"/>
        <rFont val="ＭＳ Ｐゴシック"/>
        <family val="3"/>
        <charset val="128"/>
      </rPr>
      <t xml:space="preserve">を複写貼付できること。
</t>
    </r>
    <rPh sb="0" eb="2">
      <t>フクスウ</t>
    </rPh>
    <rPh sb="3" eb="5">
      <t>ブガカリ</t>
    </rPh>
    <rPh sb="8" eb="9">
      <t>トウ</t>
    </rPh>
    <rPh sb="10" eb="12">
      <t>シテイ</t>
    </rPh>
    <rPh sb="14" eb="16">
      <t>ナイヨウ</t>
    </rPh>
    <rPh sb="17" eb="19">
      <t>フクシャ</t>
    </rPh>
    <rPh sb="19" eb="20">
      <t>ハ</t>
    </rPh>
    <rPh sb="20" eb="21">
      <t>ツ</t>
    </rPh>
    <phoneticPr fontId="10"/>
  </si>
  <si>
    <r>
      <t>計上された</t>
    </r>
    <r>
      <rPr>
        <sz val="11"/>
        <rFont val="ＭＳ Ｐゴシック"/>
        <family val="3"/>
        <charset val="128"/>
      </rPr>
      <t xml:space="preserve">各種コードを複数指定して削除できること。
</t>
    </r>
    <rPh sb="0" eb="2">
      <t>ケイジョウ</t>
    </rPh>
    <rPh sb="5" eb="7">
      <t>カクシュ</t>
    </rPh>
    <rPh sb="11" eb="13">
      <t>フクスウ</t>
    </rPh>
    <rPh sb="13" eb="15">
      <t>シテイ</t>
    </rPh>
    <rPh sb="17" eb="19">
      <t>サクジョ</t>
    </rPh>
    <phoneticPr fontId="10"/>
  </si>
  <si>
    <r>
      <t>修正対象行を指定し、修正ボタン等により計上されたコードの</t>
    </r>
    <r>
      <rPr>
        <sz val="11"/>
        <rFont val="ＭＳ Ｐゴシック"/>
        <family val="3"/>
        <charset val="128"/>
      </rPr>
      <t xml:space="preserve">内容修正ができること。
</t>
    </r>
    <rPh sb="0" eb="2">
      <t>シュウセイ</t>
    </rPh>
    <rPh sb="2" eb="4">
      <t>タイショウ</t>
    </rPh>
    <rPh sb="4" eb="5">
      <t>ギョウ</t>
    </rPh>
    <rPh sb="6" eb="8">
      <t>シテイ</t>
    </rPh>
    <rPh sb="10" eb="12">
      <t>シュウセイ</t>
    </rPh>
    <rPh sb="15" eb="16">
      <t>トウ</t>
    </rPh>
    <rPh sb="19" eb="21">
      <t>ケイジョウ</t>
    </rPh>
    <rPh sb="28" eb="30">
      <t>ナイヨウ</t>
    </rPh>
    <rPh sb="30" eb="32">
      <t>シュウセイ</t>
    </rPh>
    <phoneticPr fontId="10"/>
  </si>
  <si>
    <r>
      <t>行選択、複写、切取、削除、貼付等の各種基本操作はマウスで作業できること。</t>
    </r>
    <r>
      <rPr>
        <sz val="11"/>
        <rFont val="ＭＳ Ｐゴシック"/>
        <family val="3"/>
        <charset val="128"/>
      </rPr>
      <t xml:space="preserve">
</t>
    </r>
    <rPh sb="0" eb="1">
      <t>ギョウ</t>
    </rPh>
    <rPh sb="1" eb="3">
      <t>センタク</t>
    </rPh>
    <rPh sb="4" eb="6">
      <t>フクシャ</t>
    </rPh>
    <rPh sb="7" eb="8">
      <t>キ</t>
    </rPh>
    <rPh sb="8" eb="9">
      <t>ト</t>
    </rPh>
    <rPh sb="10" eb="12">
      <t>サクジョ</t>
    </rPh>
    <rPh sb="13" eb="14">
      <t>ハ</t>
    </rPh>
    <rPh sb="14" eb="15">
      <t>ツ</t>
    </rPh>
    <rPh sb="15" eb="16">
      <t>トウ</t>
    </rPh>
    <rPh sb="17" eb="19">
      <t>カクシュ</t>
    </rPh>
    <rPh sb="19" eb="21">
      <t>キホン</t>
    </rPh>
    <rPh sb="21" eb="23">
      <t>ソウサ</t>
    </rPh>
    <rPh sb="28" eb="30">
      <t>サギョウ</t>
    </rPh>
    <phoneticPr fontId="10"/>
  </si>
  <si>
    <r>
      <t xml:space="preserve">歩掛コードの条件選択時に、組み合わせ間違いが発生しないよう選択肢を絞り込み表示するとともに、組み合わせ間違いがあった場合は、その都度警告表示しその動作を確定させないようにすること。
</t>
    </r>
    <r>
      <rPr>
        <sz val="11"/>
        <rFont val="ＭＳ Ｐゴシック"/>
        <family val="3"/>
        <charset val="128"/>
      </rPr>
      <t>警告表示には、重要度を設定すること。</t>
    </r>
    <rPh sb="0" eb="1">
      <t>ブ</t>
    </rPh>
    <rPh sb="1" eb="2">
      <t>ガカリ</t>
    </rPh>
    <rPh sb="6" eb="8">
      <t>ジョウケン</t>
    </rPh>
    <rPh sb="8" eb="10">
      <t>センタク</t>
    </rPh>
    <rPh sb="10" eb="11">
      <t>ジ</t>
    </rPh>
    <rPh sb="13" eb="14">
      <t>ク</t>
    </rPh>
    <rPh sb="15" eb="16">
      <t>ア</t>
    </rPh>
    <rPh sb="18" eb="20">
      <t>マチガ</t>
    </rPh>
    <rPh sb="22" eb="24">
      <t>ハッセイ</t>
    </rPh>
    <rPh sb="29" eb="32">
      <t>センタクシ</t>
    </rPh>
    <rPh sb="33" eb="34">
      <t>シボ</t>
    </rPh>
    <rPh sb="35" eb="36">
      <t>コ</t>
    </rPh>
    <rPh sb="37" eb="39">
      <t>ヒョウジ</t>
    </rPh>
    <rPh sb="46" eb="47">
      <t>ク</t>
    </rPh>
    <rPh sb="48" eb="49">
      <t>ア</t>
    </rPh>
    <rPh sb="51" eb="53">
      <t>マチガ</t>
    </rPh>
    <rPh sb="58" eb="60">
      <t>バアイ</t>
    </rPh>
    <rPh sb="64" eb="66">
      <t>ツド</t>
    </rPh>
    <rPh sb="66" eb="68">
      <t>ケイコク</t>
    </rPh>
    <rPh sb="68" eb="70">
      <t>ヒョウジ</t>
    </rPh>
    <rPh sb="91" eb="93">
      <t>ケイコク</t>
    </rPh>
    <rPh sb="93" eb="95">
      <t>ヒョウジ</t>
    </rPh>
    <rPh sb="98" eb="101">
      <t>ジュウヨウド</t>
    </rPh>
    <rPh sb="102" eb="104">
      <t>セッテイ</t>
    </rPh>
    <phoneticPr fontId="10"/>
  </si>
  <si>
    <r>
      <t>計算を行い、内容に問題があった場合、エラー</t>
    </r>
    <r>
      <rPr>
        <sz val="11"/>
        <rFont val="ＭＳ Ｐゴシック"/>
        <family val="3"/>
        <charset val="128"/>
      </rPr>
      <t xml:space="preserve">リスト等を表示するとともに、エラー対象コードの背景色もしくは文字を着色、強調して表示させること。
リスト等は、重要度に応じた判別ができること。
</t>
    </r>
    <rPh sb="0" eb="2">
      <t>ケイサン</t>
    </rPh>
    <rPh sb="3" eb="4">
      <t>オコナ</t>
    </rPh>
    <rPh sb="6" eb="8">
      <t>ナイヨウ</t>
    </rPh>
    <rPh sb="9" eb="11">
      <t>モンダイ</t>
    </rPh>
    <rPh sb="15" eb="17">
      <t>バアイ</t>
    </rPh>
    <rPh sb="24" eb="25">
      <t>トウ</t>
    </rPh>
    <rPh sb="26" eb="28">
      <t>ヒョウジ</t>
    </rPh>
    <rPh sb="73" eb="74">
      <t>トウ</t>
    </rPh>
    <rPh sb="76" eb="79">
      <t>ジュウヨウド</t>
    </rPh>
    <rPh sb="80" eb="81">
      <t>オウ</t>
    </rPh>
    <rPh sb="83" eb="85">
      <t>ハンベツ</t>
    </rPh>
    <phoneticPr fontId="10"/>
  </si>
  <si>
    <r>
      <t>計算を行い、内容に問題があった場合は、エラー</t>
    </r>
    <r>
      <rPr>
        <sz val="11"/>
        <rFont val="ＭＳ Ｐゴシック"/>
        <family val="3"/>
        <charset val="128"/>
      </rPr>
      <t xml:space="preserve">リスト等を表示するとともに、対象コードに遷移できること。
</t>
    </r>
    <rPh sb="0" eb="2">
      <t>ケイサン</t>
    </rPh>
    <rPh sb="3" eb="4">
      <t>オコナ</t>
    </rPh>
    <rPh sb="6" eb="8">
      <t>ナイヨウ</t>
    </rPh>
    <rPh sb="9" eb="11">
      <t>モンダイ</t>
    </rPh>
    <rPh sb="15" eb="17">
      <t>バアイ</t>
    </rPh>
    <rPh sb="25" eb="26">
      <t>トウ</t>
    </rPh>
    <rPh sb="27" eb="29">
      <t>ヒョウジ</t>
    </rPh>
    <rPh sb="42" eb="44">
      <t>センイ</t>
    </rPh>
    <phoneticPr fontId="10"/>
  </si>
  <si>
    <r>
      <t>単価値が0円で計上されている場合、計算後に、エラーリスト等で警告表示</t>
    </r>
    <r>
      <rPr>
        <sz val="11"/>
        <rFont val="ＭＳ Ｐゴシック"/>
        <family val="3"/>
        <charset val="128"/>
      </rPr>
      <t xml:space="preserve">できること。
</t>
    </r>
    <rPh sb="0" eb="2">
      <t>タンカ</t>
    </rPh>
    <rPh sb="2" eb="3">
      <t>チ</t>
    </rPh>
    <rPh sb="5" eb="6">
      <t>エン</t>
    </rPh>
    <rPh sb="7" eb="9">
      <t>ケイジョウ</t>
    </rPh>
    <rPh sb="14" eb="16">
      <t>バアイ</t>
    </rPh>
    <rPh sb="17" eb="19">
      <t>ケイサン</t>
    </rPh>
    <rPh sb="19" eb="20">
      <t>ゴ</t>
    </rPh>
    <rPh sb="28" eb="29">
      <t>トウ</t>
    </rPh>
    <rPh sb="30" eb="32">
      <t>ケイコク</t>
    </rPh>
    <rPh sb="32" eb="34">
      <t>ヒョウジ</t>
    </rPh>
    <phoneticPr fontId="10"/>
  </si>
  <si>
    <t xml:space="preserve">別紙4「適用する積算基準」の標準工期の算定方法に基づき、純工事費等に基づく標準工期が算出できること。
</t>
    <rPh sb="14" eb="16">
      <t>ヒョウジュン</t>
    </rPh>
    <rPh sb="16" eb="18">
      <t>コウキ</t>
    </rPh>
    <rPh sb="19" eb="21">
      <t>サンテイ</t>
    </rPh>
    <rPh sb="21" eb="23">
      <t>ホウホウ</t>
    </rPh>
    <rPh sb="24" eb="25">
      <t>モト</t>
    </rPh>
    <rPh sb="28" eb="29">
      <t>ジュン</t>
    </rPh>
    <rPh sb="29" eb="32">
      <t>コウジヒ</t>
    </rPh>
    <rPh sb="32" eb="33">
      <t>トウ</t>
    </rPh>
    <rPh sb="34" eb="35">
      <t>モト</t>
    </rPh>
    <rPh sb="37" eb="39">
      <t>ヒョウジュン</t>
    </rPh>
    <rPh sb="39" eb="41">
      <t>コウキ</t>
    </rPh>
    <rPh sb="42" eb="44">
      <t>サンシュツ</t>
    </rPh>
    <phoneticPr fontId="10"/>
  </si>
  <si>
    <r>
      <t>概算単価もしくは金抜き仕様での積算ができること。</t>
    </r>
    <r>
      <rPr>
        <sz val="11"/>
        <rFont val="ＭＳ Ｐゴシック"/>
        <family val="3"/>
        <charset val="128"/>
      </rPr>
      <t xml:space="preserve">
</t>
    </r>
    <rPh sb="0" eb="2">
      <t>ガイサン</t>
    </rPh>
    <rPh sb="2" eb="4">
      <t>タンカ</t>
    </rPh>
    <rPh sb="8" eb="9">
      <t>キン</t>
    </rPh>
    <rPh sb="9" eb="10">
      <t>ヌ</t>
    </rPh>
    <rPh sb="11" eb="13">
      <t>シヨウ</t>
    </rPh>
    <rPh sb="15" eb="17">
      <t>セキサン</t>
    </rPh>
    <phoneticPr fontId="10"/>
  </si>
  <si>
    <r>
      <t>出力する帳票の選択が</t>
    </r>
    <r>
      <rPr>
        <sz val="11"/>
        <rFont val="ＭＳ Ｐゴシック"/>
        <family val="3"/>
        <charset val="128"/>
      </rPr>
      <t xml:space="preserve">できること。
</t>
    </r>
    <rPh sb="0" eb="2">
      <t>シュツリョク</t>
    </rPh>
    <rPh sb="4" eb="6">
      <t>チョウヒョウ</t>
    </rPh>
    <rPh sb="7" eb="9">
      <t>センタク</t>
    </rPh>
    <phoneticPr fontId="10"/>
  </si>
  <si>
    <r>
      <t xml:space="preserve">別紙8「設計書および積算参考資料」に準じた「数量総括表」のファイル出力ができること。
</t>
    </r>
    <r>
      <rPr>
        <sz val="11"/>
        <rFont val="ＭＳ Ｐゴシック"/>
        <family val="3"/>
        <charset val="128"/>
      </rPr>
      <t xml:space="preserve">
</t>
    </r>
    <rPh sb="22" eb="24">
      <t>スウリョウ</t>
    </rPh>
    <rPh sb="24" eb="26">
      <t>ソウカツ</t>
    </rPh>
    <rPh sb="26" eb="27">
      <t>ヒョウ</t>
    </rPh>
    <rPh sb="33" eb="35">
      <t>シュツリョク</t>
    </rPh>
    <phoneticPr fontId="10"/>
  </si>
  <si>
    <r>
      <t>別紙8「設計書および積算参考資料」に準じた「施工パッケージ単価表」のファイル出力ができること。</t>
    </r>
    <r>
      <rPr>
        <sz val="11"/>
        <rFont val="ＭＳ Ｐゴシック"/>
        <family val="3"/>
        <charset val="128"/>
      </rPr>
      <t xml:space="preserve">
</t>
    </r>
    <rPh sb="38" eb="40">
      <t>シュツリョク</t>
    </rPh>
    <phoneticPr fontId="10"/>
  </si>
  <si>
    <r>
      <t>所属名及び所属コードで追加、修正、削除できること。</t>
    </r>
    <r>
      <rPr>
        <sz val="11"/>
        <rFont val="ＭＳ Ｐゴシック"/>
        <family val="3"/>
        <charset val="128"/>
      </rPr>
      <t xml:space="preserve">
</t>
    </r>
    <rPh sb="0" eb="2">
      <t>ショゾク</t>
    </rPh>
    <rPh sb="5" eb="7">
      <t>ショゾク</t>
    </rPh>
    <phoneticPr fontId="10"/>
  </si>
  <si>
    <r>
      <t>利用者名及び利用者コードを追加、修正、削除できること。</t>
    </r>
    <r>
      <rPr>
        <sz val="11"/>
        <rFont val="ＭＳ Ｐゴシック"/>
        <family val="3"/>
        <charset val="128"/>
      </rPr>
      <t xml:space="preserve">
</t>
    </r>
    <phoneticPr fontId="10"/>
  </si>
  <si>
    <r>
      <t>団体管理者は配下の</t>
    </r>
    <r>
      <rPr>
        <sz val="11"/>
        <rFont val="ＭＳ Ｐゴシック"/>
        <family val="3"/>
        <charset val="128"/>
      </rPr>
      <t>所属管理者、一般利用者のパスワードを変更もしくは再交付できること。</t>
    </r>
    <rPh sb="0" eb="2">
      <t>ダンタイ</t>
    </rPh>
    <rPh sb="2" eb="5">
      <t>カンリシャ</t>
    </rPh>
    <rPh sb="6" eb="8">
      <t>ハイカ</t>
    </rPh>
    <rPh sb="9" eb="11">
      <t>ショゾク</t>
    </rPh>
    <rPh sb="11" eb="14">
      <t>カンリシャ</t>
    </rPh>
    <rPh sb="15" eb="17">
      <t>イッパン</t>
    </rPh>
    <rPh sb="17" eb="20">
      <t>リヨウシャ</t>
    </rPh>
    <rPh sb="27" eb="29">
      <t>ヘンコウ</t>
    </rPh>
    <rPh sb="33" eb="36">
      <t>サイコウフ</t>
    </rPh>
    <phoneticPr fontId="10"/>
  </si>
  <si>
    <r>
      <t xml:space="preserve">同時接続数の設定が可能であること。
</t>
    </r>
    <r>
      <rPr>
        <sz val="11"/>
        <rFont val="ＭＳ Ｐゴシック"/>
        <family val="3"/>
        <charset val="128"/>
      </rPr>
      <t xml:space="preserve">なお、全体の接続数及び利用する団体毎で上限値が設定できること。
</t>
    </r>
    <rPh sb="0" eb="2">
      <t>ドウジ</t>
    </rPh>
    <rPh sb="2" eb="4">
      <t>セツゾク</t>
    </rPh>
    <rPh sb="4" eb="5">
      <t>スウ</t>
    </rPh>
    <rPh sb="6" eb="8">
      <t>セッテイ</t>
    </rPh>
    <rPh sb="9" eb="11">
      <t>カノウ</t>
    </rPh>
    <rPh sb="21" eb="23">
      <t>ゼンタイ</t>
    </rPh>
    <rPh sb="24" eb="27">
      <t>セツゾクスウ</t>
    </rPh>
    <rPh sb="27" eb="28">
      <t>オヨ</t>
    </rPh>
    <rPh sb="29" eb="31">
      <t>リヨウ</t>
    </rPh>
    <rPh sb="33" eb="35">
      <t>ダンタイ</t>
    </rPh>
    <rPh sb="35" eb="36">
      <t>ゴト</t>
    </rPh>
    <rPh sb="37" eb="40">
      <t>ジョウゲンチ</t>
    </rPh>
    <rPh sb="41" eb="43">
      <t>セッテイ</t>
    </rPh>
    <phoneticPr fontId="10"/>
  </si>
  <si>
    <r>
      <t>現在の同時接続数をログとして</t>
    </r>
    <r>
      <rPr>
        <sz val="11"/>
        <rFont val="ＭＳ Ｐゴシック"/>
        <family val="3"/>
        <charset val="128"/>
      </rPr>
      <t xml:space="preserve">ファイル保存できること。
</t>
    </r>
    <rPh sb="0" eb="2">
      <t>ゲンザイ</t>
    </rPh>
    <rPh sb="3" eb="5">
      <t>ドウジ</t>
    </rPh>
    <rPh sb="5" eb="7">
      <t>セツゾク</t>
    </rPh>
    <rPh sb="7" eb="8">
      <t>スウ</t>
    </rPh>
    <rPh sb="18" eb="20">
      <t>ホゾン</t>
    </rPh>
    <phoneticPr fontId="10"/>
  </si>
  <si>
    <r>
      <t>利用者の操作をログとして</t>
    </r>
    <r>
      <rPr>
        <sz val="11"/>
        <rFont val="ＭＳ Ｐゴシック"/>
        <family val="3"/>
        <charset val="128"/>
      </rPr>
      <t xml:space="preserve">ファイル保存し確認できること。
保存する項目は最低限以下の項目とする。
１．団体コード
２．所属コード
３．利用者コード
４．利用者の操作内容
５．操作日時
</t>
    </r>
    <rPh sb="0" eb="3">
      <t>リヨウシャ</t>
    </rPh>
    <rPh sb="4" eb="6">
      <t>ソウサ</t>
    </rPh>
    <rPh sb="16" eb="18">
      <t>ホゾン</t>
    </rPh>
    <rPh sb="19" eb="21">
      <t>カクニン</t>
    </rPh>
    <rPh sb="28" eb="30">
      <t>ホゾン</t>
    </rPh>
    <rPh sb="32" eb="34">
      <t>コウモク</t>
    </rPh>
    <rPh sb="35" eb="38">
      <t>サイテイゲン</t>
    </rPh>
    <rPh sb="38" eb="40">
      <t>イカ</t>
    </rPh>
    <rPh sb="41" eb="43">
      <t>コウモク</t>
    </rPh>
    <rPh sb="66" eb="69">
      <t>リヨウシャ</t>
    </rPh>
    <rPh sb="75" eb="78">
      <t>リヨウシャ</t>
    </rPh>
    <rPh sb="86" eb="88">
      <t>ソウサ</t>
    </rPh>
    <rPh sb="88" eb="90">
      <t>ニチジ</t>
    </rPh>
    <phoneticPr fontId="10"/>
  </si>
  <si>
    <r>
      <t>別紙4「適用する積算基準」の諸経費区分一覧の区分毎及び各種コード毎に、計算過程、計算結果等での端数調整の</t>
    </r>
    <r>
      <rPr>
        <sz val="11"/>
        <rFont val="ＭＳ Ｐゴシック"/>
        <family val="3"/>
        <charset val="128"/>
      </rPr>
      <t xml:space="preserve">設定ができること。
端数調整は、
１．小数点以上以下桁数、有効桁数
２．四捨五入、切り上げ、切り捨て
の各種を組み合わせて設定可能であること。
</t>
    </r>
    <rPh sb="25" eb="26">
      <t>オヨ</t>
    </rPh>
    <rPh sb="27" eb="29">
      <t>カクシュ</t>
    </rPh>
    <rPh sb="35" eb="37">
      <t>ケイサン</t>
    </rPh>
    <rPh sb="37" eb="39">
      <t>カテイ</t>
    </rPh>
    <rPh sb="40" eb="42">
      <t>ケイサン</t>
    </rPh>
    <rPh sb="42" eb="44">
      <t>ケッカ</t>
    </rPh>
    <rPh sb="44" eb="45">
      <t>トウ</t>
    </rPh>
    <rPh sb="47" eb="49">
      <t>ハスウ</t>
    </rPh>
    <rPh sb="49" eb="51">
      <t>チョウセイ</t>
    </rPh>
    <rPh sb="52" eb="54">
      <t>セッテイ</t>
    </rPh>
    <rPh sb="62" eb="64">
      <t>ハスウ</t>
    </rPh>
    <rPh sb="64" eb="66">
      <t>チョウセイ</t>
    </rPh>
    <rPh sb="71" eb="74">
      <t>ショウスウテン</t>
    </rPh>
    <rPh sb="74" eb="76">
      <t>イジョウ</t>
    </rPh>
    <rPh sb="76" eb="78">
      <t>イカ</t>
    </rPh>
    <rPh sb="78" eb="80">
      <t>ケタスウ</t>
    </rPh>
    <rPh sb="81" eb="83">
      <t>ユウコウ</t>
    </rPh>
    <rPh sb="83" eb="85">
      <t>ケタスウ</t>
    </rPh>
    <rPh sb="104" eb="106">
      <t>カクシュ</t>
    </rPh>
    <rPh sb="107" eb="108">
      <t>ク</t>
    </rPh>
    <rPh sb="109" eb="110">
      <t>ア</t>
    </rPh>
    <rPh sb="113" eb="115">
      <t>セッテイ</t>
    </rPh>
    <rPh sb="115" eb="117">
      <t>カノウ</t>
    </rPh>
    <phoneticPr fontId="10"/>
  </si>
  <si>
    <r>
      <t>積算基準書に基づく諸雑費をコード登録できること。
諸雑費率を</t>
    </r>
    <r>
      <rPr>
        <sz val="11"/>
        <rFont val="ＭＳ Ｐゴシック"/>
        <family val="3"/>
        <charset val="128"/>
      </rPr>
      <t xml:space="preserve">初期設定できること。
</t>
    </r>
    <rPh sb="0" eb="2">
      <t>セキサン</t>
    </rPh>
    <rPh sb="2" eb="5">
      <t>キジュンショ</t>
    </rPh>
    <rPh sb="6" eb="7">
      <t>モト</t>
    </rPh>
    <rPh sb="9" eb="12">
      <t>ショザッピ</t>
    </rPh>
    <rPh sb="16" eb="18">
      <t>トウロク</t>
    </rPh>
    <rPh sb="25" eb="28">
      <t>ショザッピ</t>
    </rPh>
    <rPh sb="28" eb="29">
      <t>リツ</t>
    </rPh>
    <rPh sb="30" eb="32">
      <t>ショキ</t>
    </rPh>
    <rPh sb="32" eb="34">
      <t>セッテイ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</si>
</sst>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0"/>
    <numFmt numFmtId="178" formatCode="###0;###0"/>
    <numFmt numFmtId="179" formatCode="###0.00;###0.00"/>
  </numFmts>
  <fonts count="27">
    <font>
      <sz val="11"/>
      <color theme="1"/>
      <name val="ＭＳ Ｐゴシック"/>
      <family val="3"/>
      <charset val="128"/>
    </font>
    <font>
      <sz val="11"/>
      <name val="明朝"/>
      <family val="1"/>
      <charset val="128"/>
    </font>
    <font>
      <sz val="6"/>
      <name val="明朝"/>
      <family val="1"/>
      <charset val="128"/>
    </font>
    <font>
      <sz val="9"/>
      <name val="明朝"/>
      <family val="1"/>
      <charset val="128"/>
    </font>
    <font>
      <sz val="9"/>
      <name val="HGSｺﾞｼｯｸM"/>
      <family val="3"/>
      <charset val="128"/>
    </font>
    <font>
      <sz val="11"/>
      <name val="HGSｺﾞｼｯｸM"/>
      <family val="3"/>
      <charset val="128"/>
    </font>
    <font>
      <sz val="12"/>
      <name val="HGSｺﾞｼｯｸM"/>
      <family val="3"/>
      <charset val="128"/>
    </font>
    <font>
      <sz val="8"/>
      <name val="HGSｺﾞｼｯｸM"/>
      <family val="3"/>
      <charset val="128"/>
    </font>
    <font>
      <sz val="10"/>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indexed="10"/>
      <name val="ＭＳ Ｐゴシック"/>
      <family val="3"/>
      <charset val="128"/>
    </font>
    <font>
      <b/>
      <sz val="11"/>
      <color indexed="56"/>
      <name val="ＭＳ Ｐゴシック"/>
      <family val="3"/>
      <charset val="128"/>
    </font>
    <font>
      <sz val="10"/>
      <name val="Arial"/>
      <family val="2"/>
    </font>
    <font>
      <sz val="11"/>
      <name val="ＭＳ Ｐゴシック"/>
      <family val="3"/>
      <charset val="128"/>
      <scheme val="major"/>
    </font>
    <font>
      <sz val="10"/>
      <color rgb="FF000000"/>
      <name val="Times New Roman"/>
      <family val="1"/>
    </font>
    <font>
      <sz val="11"/>
      <color rgb="FF000000"/>
      <name val="ＭＳ ゴシック"/>
      <family val="3"/>
      <charset val="128"/>
    </font>
    <font>
      <sz val="11"/>
      <name val="ＭＳ ゴシック"/>
      <family val="3"/>
      <charset val="128"/>
    </font>
    <font>
      <b/>
      <sz val="9"/>
      <name val="HGSｺﾞｼｯｸM"/>
      <family val="3"/>
      <charset val="128"/>
    </font>
    <font>
      <u/>
      <sz val="14"/>
      <name val="HGSｺﾞｼｯｸM"/>
      <family val="3"/>
      <charset val="128"/>
    </font>
    <font>
      <sz val="11"/>
      <name val="ＭＳ Ｐゴシック"/>
      <family val="3"/>
      <charset val="128"/>
      <scheme val="minor"/>
    </font>
    <font>
      <u/>
      <sz val="18"/>
      <name val="HGSｺﾞｼｯｸM"/>
      <family val="3"/>
      <charset val="128"/>
    </font>
    <font>
      <u/>
      <sz val="12"/>
      <name val="HGSｺﾞｼｯｸM"/>
      <family val="3"/>
      <charset val="128"/>
    </font>
    <font>
      <u/>
      <sz val="13"/>
      <name val="HGSｺﾞｼｯｸM"/>
      <family val="3"/>
      <charset val="128"/>
    </font>
    <font>
      <sz val="10.5"/>
      <color theme="1"/>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FFCCCC"/>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FF"/>
      </patternFill>
    </fill>
    <fill>
      <patternFill patternType="solid">
        <fgColor rgb="FFC1FFC1"/>
        <bgColor indexed="64"/>
      </patternFill>
    </fill>
    <fill>
      <patternFill patternType="solid">
        <fgColor theme="7" tint="0.59999389629810485"/>
        <bgColor indexed="64"/>
      </patternFill>
    </fill>
    <fill>
      <patternFill patternType="solid">
        <fgColor theme="3" tint="0.79998168889431442"/>
        <bgColor indexed="64"/>
      </patternFill>
    </fill>
  </fills>
  <borders count="91">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otted">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top style="thin">
        <color rgb="FF000000"/>
      </top>
      <bottom style="thin">
        <color rgb="FF000000"/>
      </bottom>
      <diagonal style="thin">
        <color rgb="FF000000"/>
      </diagonal>
    </border>
    <border diagonalDown="1">
      <left/>
      <right/>
      <top style="thin">
        <color rgb="FF000000"/>
      </top>
      <bottom style="thin">
        <color rgb="FF000000"/>
      </bottom>
      <diagonal style="thin">
        <color rgb="FF000000"/>
      </diagonal>
    </border>
    <border diagonalDown="1">
      <left/>
      <right style="thin">
        <color rgb="FF000000"/>
      </right>
      <top style="thin">
        <color rgb="FF000000"/>
      </top>
      <bottom style="thin">
        <color rgb="FF000000"/>
      </bottom>
      <diagonal style="thin">
        <color rgb="FF000000"/>
      </diagonal>
    </border>
    <border>
      <left style="hair">
        <color indexed="64"/>
      </left>
      <right style="hair">
        <color indexed="64"/>
      </right>
      <top/>
      <bottom/>
      <diagonal/>
    </border>
    <border>
      <left style="hair">
        <color indexed="64"/>
      </left>
      <right/>
      <top/>
      <bottom/>
      <diagonal/>
    </border>
    <border>
      <left style="dotted">
        <color indexed="64"/>
      </left>
      <right style="thin">
        <color indexed="64"/>
      </right>
      <top style="hair">
        <color indexed="64"/>
      </top>
      <bottom style="dotted">
        <color indexed="64"/>
      </bottom>
      <diagonal/>
    </border>
    <border>
      <left style="dotted">
        <color indexed="64"/>
      </left>
      <right style="hair">
        <color indexed="64"/>
      </right>
      <top style="dotted">
        <color indexed="64"/>
      </top>
      <bottom style="thin">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indexed="64"/>
      </left>
      <right style="double">
        <color indexed="64"/>
      </right>
      <top style="thin">
        <color indexed="64"/>
      </top>
      <bottom style="thin">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bottom style="thin">
        <color indexed="64"/>
      </bottom>
      <diagonal/>
    </border>
  </borders>
  <cellStyleXfs count="7">
    <xf numFmtId="0" fontId="0" fillId="0" borderId="0">
      <alignment vertical="center"/>
    </xf>
    <xf numFmtId="0" fontId="9" fillId="0" borderId="0">
      <alignment vertical="center"/>
    </xf>
    <xf numFmtId="0" fontId="1" fillId="0" borderId="0"/>
    <xf numFmtId="0" fontId="11" fillId="0" borderId="0">
      <alignment vertical="center"/>
    </xf>
    <xf numFmtId="0" fontId="9" fillId="0" borderId="0">
      <alignment vertical="center"/>
    </xf>
    <xf numFmtId="0" fontId="15" fillId="0" borderId="0"/>
    <xf numFmtId="0" fontId="17" fillId="0" borderId="0"/>
  </cellStyleXfs>
  <cellXfs count="239">
    <xf numFmtId="0" fontId="0" fillId="0" borderId="0" xfId="0">
      <alignment vertical="center"/>
    </xf>
    <xf numFmtId="0" fontId="4" fillId="0" borderId="0" xfId="2" applyFont="1" applyAlignment="1">
      <alignment horizontal="center"/>
    </xf>
    <xf numFmtId="0" fontId="5" fillId="0" borderId="0" xfId="2" applyFont="1"/>
    <xf numFmtId="176" fontId="4" fillId="0" borderId="0" xfId="2" applyNumberFormat="1" applyFont="1"/>
    <xf numFmtId="0" fontId="4" fillId="0" borderId="0" xfId="2" applyFont="1" applyAlignment="1">
      <alignment horizontal="right"/>
    </xf>
    <xf numFmtId="0" fontId="4" fillId="0" borderId="0" xfId="2" applyFont="1"/>
    <xf numFmtId="176" fontId="5" fillId="0" borderId="0" xfId="2" applyNumberFormat="1" applyFont="1"/>
    <xf numFmtId="0" fontId="5" fillId="0" borderId="0" xfId="2" applyFont="1" applyAlignment="1">
      <alignment horizontal="right"/>
    </xf>
    <xf numFmtId="0" fontId="5" fillId="0" borderId="0" xfId="2" applyFont="1" applyAlignment="1">
      <alignment horizontal="left"/>
    </xf>
    <xf numFmtId="0" fontId="6" fillId="0" borderId="0" xfId="2" applyFont="1"/>
    <xf numFmtId="176" fontId="4" fillId="0" borderId="0" xfId="2" applyNumberFormat="1" applyFont="1" applyAlignment="1">
      <alignment horizontal="right"/>
    </xf>
    <xf numFmtId="176" fontId="4" fillId="0" borderId="1" xfId="2" applyNumberFormat="1" applyFont="1" applyFill="1" applyBorder="1"/>
    <xf numFmtId="0" fontId="4" fillId="2" borderId="1" xfId="2" applyFont="1" applyFill="1" applyBorder="1" applyAlignment="1">
      <alignment vertical="top" wrapText="1"/>
    </xf>
    <xf numFmtId="0" fontId="5" fillId="0" borderId="0" xfId="2" applyFont="1" applyAlignment="1">
      <alignment horizontal="center"/>
    </xf>
    <xf numFmtId="0" fontId="4" fillId="3" borderId="2" xfId="2" applyFont="1" applyFill="1" applyBorder="1" applyAlignment="1">
      <alignment vertical="top"/>
    </xf>
    <xf numFmtId="0" fontId="4" fillId="3" borderId="3" xfId="2" applyFont="1" applyFill="1" applyBorder="1" applyAlignment="1">
      <alignment vertical="top"/>
    </xf>
    <xf numFmtId="0" fontId="4" fillId="3" borderId="4" xfId="2" applyFont="1" applyFill="1" applyBorder="1" applyAlignment="1">
      <alignment vertical="top"/>
    </xf>
    <xf numFmtId="176" fontId="4" fillId="3" borderId="4" xfId="2" applyNumberFormat="1" applyFont="1" applyFill="1" applyBorder="1" applyAlignment="1">
      <alignment horizontal="center"/>
    </xf>
    <xf numFmtId="176" fontId="7" fillId="3" borderId="4" xfId="2" applyNumberFormat="1" applyFont="1" applyFill="1" applyBorder="1" applyAlignment="1">
      <alignment horizontal="right" vertical="top"/>
    </xf>
    <xf numFmtId="176" fontId="4" fillId="3" borderId="5" xfId="2" applyNumberFormat="1" applyFont="1" applyFill="1" applyBorder="1" applyAlignment="1">
      <alignment horizontal="center"/>
    </xf>
    <xf numFmtId="176" fontId="4" fillId="3" borderId="5" xfId="2" applyNumberFormat="1" applyFont="1" applyFill="1" applyBorder="1" applyAlignment="1">
      <alignment horizontal="left" vertical="top"/>
    </xf>
    <xf numFmtId="176" fontId="8" fillId="0" borderId="0" xfId="2" applyNumberFormat="1" applyFont="1" applyAlignment="1">
      <alignment horizontal="right"/>
    </xf>
    <xf numFmtId="0" fontId="4" fillId="0" borderId="6" xfId="2" applyFont="1" applyBorder="1" applyAlignment="1">
      <alignment horizontal="left" vertical="top" wrapText="1" shrinkToFit="1"/>
    </xf>
    <xf numFmtId="0" fontId="4" fillId="3" borderId="10" xfId="2" applyFont="1" applyFill="1" applyBorder="1" applyAlignment="1">
      <alignment vertical="top"/>
    </xf>
    <xf numFmtId="0" fontId="4" fillId="4" borderId="12" xfId="2" applyFont="1" applyFill="1" applyBorder="1" applyAlignment="1">
      <alignment vertical="top"/>
    </xf>
    <xf numFmtId="0" fontId="4" fillId="4" borderId="13" xfId="2" applyFont="1" applyFill="1" applyBorder="1" applyAlignment="1">
      <alignment vertical="top"/>
    </xf>
    <xf numFmtId="0" fontId="4" fillId="4" borderId="14" xfId="2" applyFont="1" applyFill="1" applyBorder="1" applyAlignment="1">
      <alignment horizontal="left" vertical="top" wrapText="1" shrinkToFit="1"/>
    </xf>
    <xf numFmtId="0" fontId="4" fillId="4" borderId="15" xfId="2" applyFont="1" applyFill="1" applyBorder="1" applyAlignment="1">
      <alignment vertical="top"/>
    </xf>
    <xf numFmtId="0" fontId="4" fillId="4" borderId="16" xfId="2" applyFont="1" applyFill="1" applyBorder="1" applyAlignment="1">
      <alignment vertical="top"/>
    </xf>
    <xf numFmtId="0" fontId="4" fillId="4" borderId="17" xfId="2" applyFont="1" applyFill="1" applyBorder="1" applyAlignment="1">
      <alignment horizontal="left" vertical="top" wrapText="1" shrinkToFit="1"/>
    </xf>
    <xf numFmtId="176" fontId="4" fillId="4" borderId="18" xfId="2" applyNumberFormat="1" applyFont="1" applyFill="1" applyBorder="1"/>
    <xf numFmtId="176" fontId="4" fillId="4" borderId="19" xfId="2" applyNumberFormat="1" applyFont="1" applyFill="1" applyBorder="1"/>
    <xf numFmtId="176" fontId="4" fillId="5" borderId="20" xfId="2" applyNumberFormat="1" applyFont="1" applyFill="1" applyBorder="1" applyAlignment="1">
      <alignment horizontal="center" vertical="center"/>
    </xf>
    <xf numFmtId="176" fontId="4" fillId="5" borderId="1" xfId="2" applyNumberFormat="1" applyFont="1" applyFill="1" applyBorder="1" applyAlignment="1">
      <alignment horizontal="center" vertical="center"/>
    </xf>
    <xf numFmtId="176" fontId="4" fillId="5" borderId="21" xfId="2" applyNumberFormat="1" applyFont="1" applyFill="1" applyBorder="1" applyAlignment="1">
      <alignment horizontal="center" vertical="center"/>
    </xf>
    <xf numFmtId="176" fontId="4" fillId="4" borderId="24" xfId="2" applyNumberFormat="1" applyFont="1" applyFill="1" applyBorder="1"/>
    <xf numFmtId="176" fontId="4" fillId="3" borderId="25" xfId="2" applyNumberFormat="1" applyFont="1" applyFill="1" applyBorder="1" applyAlignment="1">
      <alignment horizontal="center"/>
    </xf>
    <xf numFmtId="176" fontId="4" fillId="0" borderId="26" xfId="2" applyNumberFormat="1" applyFont="1" applyFill="1" applyBorder="1"/>
    <xf numFmtId="176" fontId="4" fillId="4" borderId="27" xfId="2" applyNumberFormat="1" applyFont="1" applyFill="1" applyBorder="1"/>
    <xf numFmtId="176" fontId="4" fillId="4" borderId="28" xfId="2" applyNumberFormat="1" applyFont="1" applyFill="1" applyBorder="1"/>
    <xf numFmtId="176" fontId="5" fillId="0" borderId="0" xfId="2" applyNumberFormat="1" applyFont="1" applyFill="1"/>
    <xf numFmtId="176" fontId="4" fillId="6" borderId="1" xfId="2" applyNumberFormat="1" applyFont="1" applyFill="1" applyBorder="1" applyAlignment="1">
      <alignment horizontal="center" vertical="center"/>
    </xf>
    <xf numFmtId="176" fontId="4" fillId="6" borderId="22" xfId="2" applyNumberFormat="1" applyFont="1" applyFill="1" applyBorder="1" applyAlignment="1">
      <alignment horizontal="center" vertical="center"/>
    </xf>
    <xf numFmtId="0" fontId="5" fillId="0" borderId="0" xfId="1" applyFont="1">
      <alignment vertical="center"/>
    </xf>
    <xf numFmtId="0" fontId="5" fillId="0" borderId="45" xfId="1" applyFont="1" applyBorder="1">
      <alignment vertical="center"/>
    </xf>
    <xf numFmtId="0" fontId="5" fillId="0" borderId="1" xfId="1" applyFont="1" applyBorder="1">
      <alignment vertical="center"/>
    </xf>
    <xf numFmtId="0" fontId="5" fillId="0" borderId="49" xfId="1" applyFont="1" applyBorder="1" applyAlignment="1">
      <alignment vertical="center" wrapText="1"/>
    </xf>
    <xf numFmtId="0" fontId="5" fillId="0" borderId="0" xfId="1" applyFont="1" applyBorder="1">
      <alignment vertical="center"/>
    </xf>
    <xf numFmtId="0" fontId="5" fillId="0" borderId="46" xfId="1" applyFont="1" applyBorder="1">
      <alignment vertical="center"/>
    </xf>
    <xf numFmtId="0" fontId="5" fillId="0" borderId="21" xfId="1" applyFont="1" applyBorder="1">
      <alignment vertical="center"/>
    </xf>
    <xf numFmtId="0" fontId="5" fillId="0" borderId="50" xfId="1" applyFont="1" applyBorder="1" applyAlignment="1">
      <alignment vertical="center" wrapText="1"/>
    </xf>
    <xf numFmtId="0" fontId="5" fillId="7" borderId="44" xfId="1" applyFont="1" applyFill="1" applyBorder="1" applyAlignment="1">
      <alignment horizontal="center" vertical="center" wrapText="1"/>
    </xf>
    <xf numFmtId="0" fontId="5" fillId="7" borderId="48" xfId="1" applyFont="1" applyFill="1" applyBorder="1" applyAlignment="1">
      <alignment horizontal="center" vertical="center"/>
    </xf>
    <xf numFmtId="0" fontId="5" fillId="0" borderId="49" xfId="1" applyFont="1" applyBorder="1" applyAlignment="1">
      <alignment horizontal="left" vertical="top" wrapText="1"/>
    </xf>
    <xf numFmtId="0" fontId="5" fillId="0" borderId="50" xfId="1" applyFont="1" applyBorder="1" applyAlignment="1">
      <alignment horizontal="left" vertical="top" wrapText="1"/>
    </xf>
    <xf numFmtId="0" fontId="12" fillId="0" borderId="0" xfId="3" applyFont="1" applyAlignment="1">
      <alignment vertical="center"/>
    </xf>
    <xf numFmtId="0" fontId="11" fillId="0" borderId="0" xfId="3" applyFont="1" applyAlignment="1">
      <alignment horizontal="center" vertical="center"/>
    </xf>
    <xf numFmtId="0" fontId="11" fillId="0" borderId="0" xfId="3" applyFont="1">
      <alignment vertical="center"/>
    </xf>
    <xf numFmtId="0" fontId="11" fillId="0" borderId="0" xfId="3" applyFont="1" applyAlignment="1">
      <alignment vertical="center"/>
    </xf>
    <xf numFmtId="0" fontId="11" fillId="0" borderId="0" xfId="3">
      <alignment vertical="center"/>
    </xf>
    <xf numFmtId="176" fontId="4" fillId="9" borderId="1" xfId="2" applyNumberFormat="1" applyFont="1" applyFill="1" applyBorder="1" applyAlignment="1">
      <alignment horizontal="center" vertical="center"/>
    </xf>
    <xf numFmtId="176" fontId="4" fillId="9" borderId="22" xfId="2" applyNumberFormat="1" applyFont="1" applyFill="1" applyBorder="1" applyAlignment="1">
      <alignment horizontal="center" vertical="center"/>
    </xf>
    <xf numFmtId="176" fontId="4" fillId="9" borderId="21" xfId="2" applyNumberFormat="1" applyFont="1" applyFill="1" applyBorder="1" applyAlignment="1">
      <alignment horizontal="center" vertical="center"/>
    </xf>
    <xf numFmtId="176" fontId="4" fillId="9" borderId="23" xfId="2" applyNumberFormat="1" applyFont="1" applyFill="1" applyBorder="1" applyAlignment="1">
      <alignment horizontal="center" vertical="center"/>
    </xf>
    <xf numFmtId="0" fontId="11" fillId="9" borderId="55" xfId="3" applyFill="1" applyBorder="1" applyAlignment="1">
      <alignment vertical="top"/>
    </xf>
    <xf numFmtId="0" fontId="0" fillId="0" borderId="0" xfId="0" applyFont="1">
      <alignment vertical="center"/>
    </xf>
    <xf numFmtId="0" fontId="16" fillId="0" borderId="0" xfId="5" applyFont="1"/>
    <xf numFmtId="0" fontId="16" fillId="0" borderId="0" xfId="5" applyFont="1" applyAlignment="1">
      <alignment horizontal="center"/>
    </xf>
    <xf numFmtId="0" fontId="18" fillId="10" borderId="0" xfId="6" applyFont="1" applyFill="1" applyBorder="1" applyAlignment="1">
      <alignment horizontal="right" vertical="top"/>
    </xf>
    <xf numFmtId="0" fontId="18" fillId="10" borderId="0" xfId="6" applyFont="1" applyFill="1" applyBorder="1" applyAlignment="1">
      <alignment horizontal="center" vertical="center"/>
    </xf>
    <xf numFmtId="0" fontId="18" fillId="10" borderId="0" xfId="6" applyFont="1" applyFill="1" applyBorder="1" applyAlignment="1">
      <alignment horizontal="left" vertical="top"/>
    </xf>
    <xf numFmtId="0" fontId="18" fillId="10" borderId="0" xfId="6" applyFont="1" applyFill="1" applyBorder="1" applyAlignment="1">
      <alignment horizontal="center" vertical="top"/>
    </xf>
    <xf numFmtId="0" fontId="18" fillId="4" borderId="61" xfId="6" applyFont="1" applyFill="1" applyBorder="1" applyAlignment="1">
      <alignment horizontal="center" vertical="top" wrapText="1"/>
    </xf>
    <xf numFmtId="0" fontId="18" fillId="4" borderId="29" xfId="6" applyFont="1" applyFill="1" applyBorder="1" applyAlignment="1">
      <alignment horizontal="right" vertical="top"/>
    </xf>
    <xf numFmtId="178" fontId="18" fillId="4" borderId="60" xfId="6" applyNumberFormat="1" applyFont="1" applyFill="1" applyBorder="1" applyAlignment="1">
      <alignment horizontal="right" vertical="top" wrapText="1"/>
    </xf>
    <xf numFmtId="177" fontId="18" fillId="4" borderId="60" xfId="6" applyNumberFormat="1" applyFont="1" applyFill="1" applyBorder="1" applyAlignment="1">
      <alignment horizontal="right" vertical="top" wrapText="1"/>
    </xf>
    <xf numFmtId="179" fontId="18" fillId="4" borderId="61" xfId="6" applyNumberFormat="1" applyFont="1" applyFill="1" applyBorder="1" applyAlignment="1">
      <alignment horizontal="right" vertical="top" wrapText="1"/>
    </xf>
    <xf numFmtId="0" fontId="18" fillId="4" borderId="61" xfId="6" applyFont="1" applyFill="1" applyBorder="1" applyAlignment="1">
      <alignment horizontal="right" vertical="top" wrapText="1"/>
    </xf>
    <xf numFmtId="0" fontId="18" fillId="4" borderId="60" xfId="6" applyFont="1" applyFill="1" applyBorder="1" applyAlignment="1">
      <alignment horizontal="right" vertical="top" wrapText="1"/>
    </xf>
    <xf numFmtId="0" fontId="18" fillId="4" borderId="37" xfId="6" applyFont="1" applyFill="1" applyBorder="1" applyAlignment="1">
      <alignment horizontal="right" vertical="top"/>
    </xf>
    <xf numFmtId="0" fontId="18" fillId="4" borderId="38" xfId="6" applyFont="1" applyFill="1" applyBorder="1" applyAlignment="1">
      <alignment horizontal="right" vertical="top"/>
    </xf>
    <xf numFmtId="0" fontId="18" fillId="4" borderId="57" xfId="6" applyFont="1" applyFill="1" applyBorder="1" applyAlignment="1">
      <alignment horizontal="left" vertical="top" wrapText="1"/>
    </xf>
    <xf numFmtId="0" fontId="18" fillId="4" borderId="65" xfId="6" applyFont="1" applyFill="1" applyBorder="1" applyAlignment="1">
      <alignment horizontal="right" vertical="top" wrapText="1"/>
    </xf>
    <xf numFmtId="176" fontId="4" fillId="0" borderId="69" xfId="2" applyNumberFormat="1" applyFont="1" applyFill="1" applyBorder="1"/>
    <xf numFmtId="176" fontId="4" fillId="6" borderId="69" xfId="2" applyNumberFormat="1" applyFont="1" applyFill="1" applyBorder="1" applyAlignment="1">
      <alignment horizontal="center" vertical="center"/>
    </xf>
    <xf numFmtId="176" fontId="4" fillId="6" borderId="70" xfId="2" applyNumberFormat="1" applyFont="1" applyFill="1" applyBorder="1" applyAlignment="1">
      <alignment horizontal="center" vertical="center"/>
    </xf>
    <xf numFmtId="0" fontId="4" fillId="0" borderId="35" xfId="2" applyFont="1" applyBorder="1" applyAlignment="1">
      <alignment horizontal="left" vertical="top" wrapText="1" shrinkToFit="1"/>
    </xf>
    <xf numFmtId="0" fontId="20" fillId="2" borderId="1" xfId="2" applyFont="1" applyFill="1" applyBorder="1" applyAlignment="1">
      <alignment vertical="top"/>
    </xf>
    <xf numFmtId="0" fontId="20" fillId="2" borderId="1" xfId="2" applyFont="1" applyFill="1" applyBorder="1" applyAlignment="1">
      <alignment vertical="top" wrapText="1"/>
    </xf>
    <xf numFmtId="176" fontId="5" fillId="11" borderId="29" xfId="2" applyNumberFormat="1" applyFont="1" applyFill="1" applyBorder="1"/>
    <xf numFmtId="176" fontId="4" fillId="11" borderId="30" xfId="2" applyNumberFormat="1" applyFont="1" applyFill="1" applyBorder="1"/>
    <xf numFmtId="0" fontId="4" fillId="11" borderId="9" xfId="2" applyFont="1" applyFill="1" applyBorder="1" applyAlignment="1">
      <alignment shrinkToFit="1"/>
    </xf>
    <xf numFmtId="0" fontId="20" fillId="2" borderId="11" xfId="2" applyFont="1" applyFill="1" applyBorder="1" applyAlignment="1">
      <alignment vertical="top" wrapText="1"/>
    </xf>
    <xf numFmtId="176" fontId="4" fillId="0" borderId="1" xfId="2" applyNumberFormat="1" applyFont="1" applyFill="1" applyBorder="1" applyAlignment="1">
      <alignment horizontal="right"/>
    </xf>
    <xf numFmtId="176" fontId="4" fillId="0" borderId="22" xfId="2" applyNumberFormat="1" applyFont="1" applyFill="1" applyBorder="1" applyAlignment="1">
      <alignment horizontal="right"/>
    </xf>
    <xf numFmtId="176" fontId="5" fillId="11" borderId="0" xfId="2" applyNumberFormat="1" applyFont="1" applyFill="1"/>
    <xf numFmtId="0" fontId="21" fillId="0" borderId="0" xfId="0" applyFont="1">
      <alignment vertical="center"/>
    </xf>
    <xf numFmtId="0" fontId="19" fillId="4" borderId="57" xfId="6" applyFont="1" applyFill="1" applyBorder="1" applyAlignment="1">
      <alignment horizontal="center" vertical="center" wrapText="1"/>
    </xf>
    <xf numFmtId="0" fontId="18" fillId="4" borderId="57" xfId="6" applyFont="1" applyFill="1" applyBorder="1" applyAlignment="1">
      <alignment horizontal="center" vertical="center" wrapText="1"/>
    </xf>
    <xf numFmtId="0" fontId="18" fillId="4" borderId="64" xfId="6" applyFont="1" applyFill="1" applyBorder="1" applyAlignment="1">
      <alignment horizontal="center" vertical="center" wrapText="1"/>
    </xf>
    <xf numFmtId="0" fontId="5" fillId="12" borderId="44" xfId="1" applyFont="1" applyFill="1" applyBorder="1" applyAlignment="1">
      <alignment horizontal="center" vertical="center" wrapText="1"/>
    </xf>
    <xf numFmtId="0" fontId="5" fillId="12" borderId="20" xfId="1" applyFont="1" applyFill="1" applyBorder="1" applyAlignment="1">
      <alignment horizontal="center" vertical="center"/>
    </xf>
    <xf numFmtId="0" fontId="5" fillId="12" borderId="48" xfId="1" applyFont="1" applyFill="1" applyBorder="1" applyAlignment="1">
      <alignment horizontal="center" vertical="center"/>
    </xf>
    <xf numFmtId="0" fontId="22" fillId="13" borderId="51" xfId="3" applyFont="1" applyFill="1" applyBorder="1" applyAlignment="1">
      <alignment horizontal="center" vertical="top" wrapText="1"/>
    </xf>
    <xf numFmtId="0" fontId="11" fillId="5" borderId="55" xfId="3" applyFill="1" applyBorder="1" applyAlignment="1">
      <alignment vertical="top"/>
    </xf>
    <xf numFmtId="0" fontId="11" fillId="5" borderId="29" xfId="3" applyFill="1" applyBorder="1" applyAlignment="1">
      <alignment vertical="top"/>
    </xf>
    <xf numFmtId="0" fontId="23" fillId="0" borderId="0" xfId="1" applyFont="1">
      <alignment vertical="center"/>
    </xf>
    <xf numFmtId="0" fontId="21" fillId="0" borderId="0" xfId="2" applyFont="1"/>
    <xf numFmtId="0" fontId="24" fillId="0" borderId="0" xfId="1" applyFont="1">
      <alignment vertical="center"/>
    </xf>
    <xf numFmtId="0" fontId="5" fillId="11" borderId="0" xfId="2" applyFont="1" applyFill="1" applyAlignment="1">
      <alignment horizontal="left"/>
    </xf>
    <xf numFmtId="176" fontId="5" fillId="11" borderId="8" xfId="2" applyNumberFormat="1" applyFont="1" applyFill="1" applyBorder="1"/>
    <xf numFmtId="0" fontId="5" fillId="11" borderId="8" xfId="2" applyFont="1" applyFill="1" applyBorder="1" applyAlignment="1">
      <alignment horizontal="center"/>
    </xf>
    <xf numFmtId="0" fontId="20" fillId="2" borderId="0" xfId="2" applyFont="1" applyFill="1" applyBorder="1" applyAlignment="1">
      <alignment vertical="top" wrapText="1"/>
    </xf>
    <xf numFmtId="176" fontId="4" fillId="4" borderId="72" xfId="2" applyNumberFormat="1" applyFont="1" applyFill="1" applyBorder="1"/>
    <xf numFmtId="0" fontId="19" fillId="10" borderId="75" xfId="6" applyFont="1" applyFill="1" applyBorder="1" applyAlignment="1">
      <alignment horizontal="left" vertical="top" wrapText="1"/>
    </xf>
    <xf numFmtId="0" fontId="18" fillId="10" borderId="75" xfId="6" applyFont="1" applyFill="1" applyBorder="1" applyAlignment="1">
      <alignment horizontal="center" vertical="top" wrapText="1"/>
    </xf>
    <xf numFmtId="177" fontId="18" fillId="10" borderId="75" xfId="6" applyNumberFormat="1" applyFont="1" applyFill="1" applyBorder="1" applyAlignment="1">
      <alignment horizontal="right" vertical="top" wrapText="1"/>
    </xf>
    <xf numFmtId="177" fontId="18" fillId="10" borderId="76" xfId="6" applyNumberFormat="1" applyFont="1" applyFill="1" applyBorder="1" applyAlignment="1">
      <alignment horizontal="right" vertical="top" wrapText="1"/>
    </xf>
    <xf numFmtId="178" fontId="18" fillId="10" borderId="76" xfId="6" applyNumberFormat="1" applyFont="1" applyFill="1" applyBorder="1" applyAlignment="1">
      <alignment horizontal="right" vertical="top" wrapText="1"/>
    </xf>
    <xf numFmtId="0" fontId="18" fillId="10" borderId="75" xfId="6" applyFont="1" applyFill="1" applyBorder="1" applyAlignment="1">
      <alignment horizontal="center" vertical="center" wrapText="1"/>
    </xf>
    <xf numFmtId="0" fontId="18" fillId="10" borderId="76" xfId="6" applyFont="1" applyFill="1" applyBorder="1" applyAlignment="1">
      <alignment horizontal="center" vertical="center" wrapText="1"/>
    </xf>
    <xf numFmtId="0" fontId="18" fillId="10" borderId="77" xfId="6" applyFont="1" applyFill="1" applyBorder="1" applyAlignment="1">
      <alignment horizontal="left" vertical="top" wrapText="1"/>
    </xf>
    <xf numFmtId="0" fontId="18" fillId="10" borderId="77" xfId="6" applyFont="1" applyFill="1" applyBorder="1" applyAlignment="1">
      <alignment horizontal="center" vertical="top" wrapText="1"/>
    </xf>
    <xf numFmtId="177" fontId="18" fillId="10" borderId="77" xfId="6" applyNumberFormat="1" applyFont="1" applyFill="1" applyBorder="1" applyAlignment="1">
      <alignment horizontal="right" vertical="top" wrapText="1"/>
    </xf>
    <xf numFmtId="177" fontId="18" fillId="10" borderId="78" xfId="6" applyNumberFormat="1" applyFont="1" applyFill="1" applyBorder="1" applyAlignment="1">
      <alignment horizontal="right" vertical="top" wrapText="1"/>
    </xf>
    <xf numFmtId="178" fontId="18" fillId="10" borderId="78" xfId="6" applyNumberFormat="1" applyFont="1" applyFill="1" applyBorder="1" applyAlignment="1">
      <alignment horizontal="right" vertical="top" wrapText="1"/>
    </xf>
    <xf numFmtId="179" fontId="18" fillId="10" borderId="77" xfId="6" applyNumberFormat="1" applyFont="1" applyFill="1" applyBorder="1" applyAlignment="1">
      <alignment horizontal="right" vertical="top" wrapText="1"/>
    </xf>
    <xf numFmtId="0" fontId="19" fillId="10" borderId="78" xfId="6" applyFont="1" applyFill="1" applyBorder="1" applyAlignment="1">
      <alignment horizontal="right" vertical="top" wrapText="1"/>
    </xf>
    <xf numFmtId="0" fontId="18" fillId="10" borderId="78" xfId="6" applyFont="1" applyFill="1" applyBorder="1" applyAlignment="1">
      <alignment horizontal="right" vertical="top" wrapText="1"/>
    </xf>
    <xf numFmtId="0" fontId="19" fillId="10" borderId="77" xfId="6" applyFont="1" applyFill="1" applyBorder="1" applyAlignment="1">
      <alignment horizontal="left" vertical="top" wrapText="1"/>
    </xf>
    <xf numFmtId="0" fontId="18" fillId="10" borderId="77" xfId="6" applyFont="1" applyFill="1" applyBorder="1" applyAlignment="1">
      <alignment horizontal="right" vertical="top" wrapText="1"/>
    </xf>
    <xf numFmtId="0" fontId="18" fillId="10" borderId="79" xfId="6" applyFont="1" applyFill="1" applyBorder="1" applyAlignment="1">
      <alignment horizontal="left" vertical="top" wrapText="1"/>
    </xf>
    <xf numFmtId="0" fontId="18" fillId="10" borderId="79" xfId="6" applyFont="1" applyFill="1" applyBorder="1" applyAlignment="1">
      <alignment horizontal="center" vertical="top" wrapText="1"/>
    </xf>
    <xf numFmtId="177" fontId="18" fillId="10" borderId="79" xfId="6" applyNumberFormat="1" applyFont="1" applyFill="1" applyBorder="1" applyAlignment="1">
      <alignment horizontal="right" vertical="top" wrapText="1"/>
    </xf>
    <xf numFmtId="177" fontId="18" fillId="10" borderId="80" xfId="6" applyNumberFormat="1" applyFont="1" applyFill="1" applyBorder="1" applyAlignment="1">
      <alignment horizontal="right" vertical="top" wrapText="1"/>
    </xf>
    <xf numFmtId="178" fontId="18" fillId="10" borderId="80" xfId="6" applyNumberFormat="1" applyFont="1" applyFill="1" applyBorder="1" applyAlignment="1">
      <alignment horizontal="right" vertical="top" wrapText="1"/>
    </xf>
    <xf numFmtId="179" fontId="18" fillId="10" borderId="79" xfId="6" applyNumberFormat="1" applyFont="1" applyFill="1" applyBorder="1" applyAlignment="1">
      <alignment horizontal="right" vertical="top" wrapText="1"/>
    </xf>
    <xf numFmtId="0" fontId="18" fillId="10" borderId="79" xfId="6" applyFont="1" applyFill="1" applyBorder="1" applyAlignment="1">
      <alignment horizontal="right" vertical="top" wrapText="1"/>
    </xf>
    <xf numFmtId="0" fontId="18" fillId="10" borderId="80" xfId="6" applyFont="1" applyFill="1" applyBorder="1" applyAlignment="1">
      <alignment horizontal="right" vertical="top" wrapText="1"/>
    </xf>
    <xf numFmtId="0" fontId="22" fillId="13" borderId="29" xfId="3" applyFont="1" applyFill="1" applyBorder="1" applyAlignment="1">
      <alignment horizontal="center" vertical="top" wrapText="1"/>
    </xf>
    <xf numFmtId="0" fontId="22" fillId="13" borderId="81" xfId="3" applyFont="1" applyFill="1" applyBorder="1" applyAlignment="1">
      <alignment horizontal="center" vertical="top" wrapText="1"/>
    </xf>
    <xf numFmtId="0" fontId="25" fillId="0" borderId="0" xfId="1" applyFont="1">
      <alignment vertical="center"/>
    </xf>
    <xf numFmtId="0" fontId="5" fillId="5" borderId="44" xfId="1" applyFont="1" applyFill="1" applyBorder="1" applyAlignment="1">
      <alignment horizontal="center" vertical="center" wrapText="1"/>
    </xf>
    <xf numFmtId="0" fontId="5" fillId="5" borderId="73" xfId="1" applyFont="1" applyFill="1" applyBorder="1" applyAlignment="1">
      <alignment horizontal="center" vertical="center" wrapText="1"/>
    </xf>
    <xf numFmtId="0" fontId="5" fillId="0" borderId="45" xfId="1" applyFont="1" applyBorder="1" applyAlignment="1">
      <alignment horizontal="left" vertical="top"/>
    </xf>
    <xf numFmtId="0" fontId="5" fillId="0" borderId="82" xfId="1" applyFont="1" applyBorder="1" applyAlignment="1">
      <alignment horizontal="left" vertical="top" wrapText="1"/>
    </xf>
    <xf numFmtId="0" fontId="26" fillId="0" borderId="0" xfId="0" applyFont="1" applyAlignment="1">
      <alignment horizontal="left" vertical="top" wrapText="1"/>
    </xf>
    <xf numFmtId="0" fontId="5" fillId="0" borderId="45" xfId="1" quotePrefix="1" applyFont="1" applyBorder="1" applyAlignment="1">
      <alignment horizontal="left" vertical="top"/>
    </xf>
    <xf numFmtId="0" fontId="25" fillId="0" borderId="0" xfId="1" applyFont="1" applyAlignment="1">
      <alignment horizontal="left" vertical="top"/>
    </xf>
    <xf numFmtId="0" fontId="5" fillId="0" borderId="83" xfId="1" applyFont="1" applyBorder="1" applyAlignment="1">
      <alignment horizontal="left" vertical="top"/>
    </xf>
    <xf numFmtId="0" fontId="5" fillId="5" borderId="84" xfId="1" applyFont="1" applyFill="1" applyBorder="1" applyAlignment="1">
      <alignment horizontal="center" vertical="center"/>
    </xf>
    <xf numFmtId="0" fontId="5" fillId="0" borderId="85" xfId="1" applyFont="1" applyBorder="1" applyAlignment="1">
      <alignment horizontal="left" vertical="top" wrapText="1"/>
    </xf>
    <xf numFmtId="0" fontId="5" fillId="0" borderId="46" xfId="1" applyFont="1" applyBorder="1" applyAlignment="1">
      <alignment horizontal="left" vertical="top"/>
    </xf>
    <xf numFmtId="0" fontId="5" fillId="0" borderId="86" xfId="1" applyFont="1" applyBorder="1" applyAlignment="1">
      <alignment horizontal="left" vertical="top" wrapText="1"/>
    </xf>
    <xf numFmtId="0" fontId="5" fillId="0" borderId="87" xfId="1" applyFont="1" applyBorder="1" applyAlignment="1">
      <alignment horizontal="left" vertical="top" wrapText="1"/>
    </xf>
    <xf numFmtId="0" fontId="5" fillId="0" borderId="4" xfId="1" applyFont="1" applyBorder="1" applyAlignment="1">
      <alignment horizontal="left" vertical="top" wrapText="1"/>
    </xf>
    <xf numFmtId="0" fontId="5" fillId="0" borderId="88" xfId="1" applyFont="1" applyBorder="1" applyAlignment="1">
      <alignment horizontal="left" vertical="top" wrapText="1"/>
    </xf>
    <xf numFmtId="0" fontId="16" fillId="0" borderId="0" xfId="5" applyFont="1" applyAlignment="1">
      <alignment horizontal="left"/>
    </xf>
    <xf numFmtId="0" fontId="26" fillId="0" borderId="89" xfId="0" applyFont="1" applyBorder="1" applyAlignment="1">
      <alignment horizontal="left" vertical="top" wrapText="1"/>
    </xf>
    <xf numFmtId="0" fontId="4" fillId="0" borderId="37" xfId="2" applyFont="1" applyFill="1" applyBorder="1" applyAlignment="1">
      <alignment vertical="top"/>
    </xf>
    <xf numFmtId="176" fontId="4" fillId="0" borderId="37" xfId="2" applyNumberFormat="1" applyFont="1" applyFill="1" applyBorder="1"/>
    <xf numFmtId="0" fontId="4" fillId="0" borderId="37" xfId="2" applyFont="1" applyFill="1" applyBorder="1" applyAlignment="1">
      <alignment shrinkToFit="1"/>
    </xf>
    <xf numFmtId="0" fontId="4" fillId="3" borderId="43" xfId="2" applyFont="1" applyFill="1" applyBorder="1" applyAlignment="1">
      <alignment vertical="top"/>
    </xf>
    <xf numFmtId="0" fontId="4" fillId="2" borderId="30" xfId="2" applyFont="1" applyFill="1" applyBorder="1" applyAlignment="1">
      <alignment vertical="top" wrapText="1"/>
    </xf>
    <xf numFmtId="176" fontId="4" fillId="0" borderId="30" xfId="2" applyNumberFormat="1" applyFont="1" applyFill="1" applyBorder="1" applyAlignment="1">
      <alignment horizontal="right"/>
    </xf>
    <xf numFmtId="176" fontId="4" fillId="0" borderId="90" xfId="2" applyNumberFormat="1" applyFont="1" applyFill="1" applyBorder="1" applyAlignment="1">
      <alignment horizontal="right"/>
    </xf>
    <xf numFmtId="176" fontId="4" fillId="0" borderId="31" xfId="2" applyNumberFormat="1" applyFont="1" applyFill="1" applyBorder="1"/>
    <xf numFmtId="0" fontId="4" fillId="0" borderId="9" xfId="2" applyFont="1" applyBorder="1" applyAlignment="1">
      <alignment horizontal="left" vertical="top" wrapText="1" shrinkToFit="1"/>
    </xf>
    <xf numFmtId="0" fontId="22" fillId="0" borderId="55" xfId="3" applyFont="1" applyBorder="1">
      <alignment vertical="center"/>
    </xf>
    <xf numFmtId="0" fontId="5" fillId="0" borderId="0" xfId="1" applyFont="1" applyAlignment="1">
      <alignment vertical="center" wrapText="1"/>
    </xf>
    <xf numFmtId="0" fontId="5" fillId="0" borderId="0" xfId="1" applyFont="1" applyBorder="1" applyAlignment="1">
      <alignment vertical="center" wrapText="1"/>
    </xf>
    <xf numFmtId="0" fontId="5" fillId="0" borderId="8" xfId="1" applyFont="1" applyBorder="1" applyAlignment="1">
      <alignment horizontal="left" vertical="top" wrapText="1"/>
    </xf>
    <xf numFmtId="0" fontId="19" fillId="4" borderId="60" xfId="6" applyFont="1" applyFill="1" applyBorder="1" applyAlignment="1">
      <alignment horizontal="center" vertical="center" wrapText="1"/>
    </xf>
    <xf numFmtId="0" fontId="18" fillId="4" borderId="62" xfId="6" applyFont="1" applyFill="1" applyBorder="1" applyAlignment="1">
      <alignment horizontal="center" vertical="center" wrapText="1"/>
    </xf>
    <xf numFmtId="177" fontId="18" fillId="4" borderId="66" xfId="6" applyNumberFormat="1" applyFont="1" applyFill="1" applyBorder="1" applyAlignment="1">
      <alignment horizontal="center" vertical="top" wrapText="1"/>
    </xf>
    <xf numFmtId="177" fontId="18" fillId="4" borderId="67" xfId="6" applyNumberFormat="1" applyFont="1" applyFill="1" applyBorder="1" applyAlignment="1">
      <alignment horizontal="center" vertical="top" wrapText="1"/>
    </xf>
    <xf numFmtId="177" fontId="18" fillId="4" borderId="68" xfId="6" applyNumberFormat="1" applyFont="1" applyFill="1" applyBorder="1" applyAlignment="1">
      <alignment horizontal="center" vertical="top" wrapText="1"/>
    </xf>
    <xf numFmtId="0" fontId="18" fillId="4" borderId="60" xfId="6" applyFont="1" applyFill="1" applyBorder="1" applyAlignment="1">
      <alignment horizontal="center" vertical="center" wrapText="1"/>
    </xf>
    <xf numFmtId="0" fontId="19" fillId="4" borderId="61" xfId="6" applyFont="1" applyFill="1" applyBorder="1" applyAlignment="1">
      <alignment horizontal="center" vertical="center" wrapText="1"/>
    </xf>
    <xf numFmtId="0" fontId="18" fillId="4" borderId="63" xfId="6" applyFont="1" applyFill="1" applyBorder="1" applyAlignment="1">
      <alignment horizontal="center" vertical="center" wrapText="1"/>
    </xf>
    <xf numFmtId="0" fontId="18" fillId="4" borderId="57" xfId="6" applyFont="1" applyFill="1" applyBorder="1" applyAlignment="1">
      <alignment horizontal="center" vertical="center" wrapText="1"/>
    </xf>
    <xf numFmtId="0" fontId="18" fillId="4" borderId="58" xfId="6" applyFont="1" applyFill="1" applyBorder="1" applyAlignment="1">
      <alignment horizontal="center" vertical="center" wrapText="1"/>
    </xf>
    <xf numFmtId="0" fontId="18" fillId="4" borderId="59" xfId="6" applyFont="1" applyFill="1" applyBorder="1" applyAlignment="1">
      <alignment horizontal="center" vertical="center" wrapText="1"/>
    </xf>
    <xf numFmtId="0" fontId="5" fillId="0" borderId="32" xfId="2" applyFont="1" applyBorder="1" applyAlignment="1">
      <alignment horizontal="left" vertical="top" wrapText="1"/>
    </xf>
    <xf numFmtId="0" fontId="5" fillId="0" borderId="33" xfId="2" applyFont="1" applyBorder="1" applyAlignment="1">
      <alignment horizontal="left" vertical="top" wrapText="1"/>
    </xf>
    <xf numFmtId="0" fontId="5" fillId="0" borderId="34" xfId="2" applyFont="1" applyBorder="1" applyAlignment="1">
      <alignment horizontal="left" vertical="top" wrapText="1"/>
    </xf>
    <xf numFmtId="0" fontId="5" fillId="0" borderId="3" xfId="2" applyFont="1" applyBorder="1" applyAlignment="1">
      <alignment horizontal="left" vertical="top" wrapText="1"/>
    </xf>
    <xf numFmtId="0" fontId="5" fillId="0" borderId="0" xfId="2" applyFont="1" applyBorder="1" applyAlignment="1">
      <alignment horizontal="left" vertical="top" wrapText="1"/>
    </xf>
    <xf numFmtId="0" fontId="5" fillId="0" borderId="35" xfId="2" applyFont="1" applyBorder="1" applyAlignment="1">
      <alignment horizontal="left" vertical="top" wrapText="1"/>
    </xf>
    <xf numFmtId="0" fontId="5" fillId="0" borderId="7" xfId="2" applyFont="1" applyBorder="1" applyAlignment="1">
      <alignment horizontal="left"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176" fontId="5" fillId="11" borderId="36" xfId="2" applyNumberFormat="1" applyFont="1" applyFill="1" applyBorder="1" applyAlignment="1">
      <alignment horizontal="left"/>
    </xf>
    <xf numFmtId="176" fontId="5" fillId="11" borderId="37" xfId="2" applyNumberFormat="1" applyFont="1" applyFill="1" applyBorder="1" applyAlignment="1">
      <alignment horizontal="left"/>
    </xf>
    <xf numFmtId="176" fontId="5" fillId="11" borderId="38" xfId="2" applyNumberFormat="1" applyFont="1" applyFill="1" applyBorder="1" applyAlignment="1">
      <alignment horizontal="left"/>
    </xf>
    <xf numFmtId="176" fontId="5" fillId="0" borderId="0" xfId="2" applyNumberFormat="1" applyFont="1" applyFill="1"/>
    <xf numFmtId="0" fontId="8" fillId="5" borderId="39" xfId="2" applyFont="1" applyFill="1" applyBorder="1" applyAlignment="1">
      <alignment horizontal="center" vertical="center"/>
    </xf>
    <xf numFmtId="0" fontId="8" fillId="5" borderId="6" xfId="2" applyFont="1" applyFill="1" applyBorder="1" applyAlignment="1">
      <alignment horizontal="center" vertical="center"/>
    </xf>
    <xf numFmtId="0" fontId="8" fillId="5" borderId="40" xfId="2" applyFont="1" applyFill="1" applyBorder="1" applyAlignment="1">
      <alignment horizontal="center" vertical="center"/>
    </xf>
    <xf numFmtId="176" fontId="8" fillId="5" borderId="41" xfId="2" applyNumberFormat="1" applyFont="1" applyFill="1" applyBorder="1" applyAlignment="1">
      <alignment horizontal="center" vertical="center"/>
    </xf>
    <xf numFmtId="176" fontId="8" fillId="5" borderId="26" xfId="2" applyNumberFormat="1" applyFont="1" applyFill="1" applyBorder="1" applyAlignment="1">
      <alignment horizontal="center" vertical="center"/>
    </xf>
    <xf numFmtId="176" fontId="8" fillId="5" borderId="42" xfId="2" applyNumberFormat="1" applyFont="1" applyFill="1" applyBorder="1" applyAlignment="1">
      <alignment horizontal="center" vertical="center"/>
    </xf>
    <xf numFmtId="0" fontId="4" fillId="11" borderId="43" xfId="2" applyFont="1" applyFill="1" applyBorder="1" applyAlignment="1">
      <alignment vertical="top"/>
    </xf>
    <xf numFmtId="0" fontId="4" fillId="11" borderId="30" xfId="2" applyFont="1" applyFill="1" applyBorder="1" applyAlignment="1">
      <alignment vertical="top"/>
    </xf>
    <xf numFmtId="0" fontId="8" fillId="5" borderId="44" xfId="2" applyFont="1" applyFill="1" applyBorder="1" applyAlignment="1">
      <alignment horizontal="center" vertical="center"/>
    </xf>
    <xf numFmtId="0" fontId="8" fillId="5" borderId="20" xfId="2" applyFont="1" applyFill="1" applyBorder="1" applyAlignment="1">
      <alignment horizontal="center" vertical="center"/>
    </xf>
    <xf numFmtId="0" fontId="8" fillId="5" borderId="45" xfId="2" applyFont="1" applyFill="1" applyBorder="1" applyAlignment="1">
      <alignment horizontal="center" vertical="center"/>
    </xf>
    <xf numFmtId="0" fontId="8" fillId="5" borderId="1" xfId="2" applyFont="1" applyFill="1" applyBorder="1" applyAlignment="1">
      <alignment horizontal="center" vertical="center"/>
    </xf>
    <xf numFmtId="0" fontId="8" fillId="5" borderId="46" xfId="2" applyFont="1" applyFill="1" applyBorder="1" applyAlignment="1">
      <alignment horizontal="center" vertical="center"/>
    </xf>
    <xf numFmtId="0" fontId="8" fillId="5" borderId="21" xfId="2" applyFont="1" applyFill="1" applyBorder="1" applyAlignment="1">
      <alignment horizontal="center" vertical="center"/>
    </xf>
    <xf numFmtId="176" fontId="4" fillId="5" borderId="47" xfId="2" applyNumberFormat="1" applyFont="1" applyFill="1" applyBorder="1" applyAlignment="1">
      <alignment horizontal="center" vertical="center"/>
    </xf>
    <xf numFmtId="176" fontId="4" fillId="5" borderId="73" xfId="2" applyNumberFormat="1" applyFont="1" applyFill="1" applyBorder="1" applyAlignment="1">
      <alignment horizontal="center" vertical="center"/>
    </xf>
    <xf numFmtId="176" fontId="4" fillId="5" borderId="74" xfId="2" applyNumberFormat="1" applyFont="1" applyFill="1" applyBorder="1" applyAlignment="1">
      <alignment horizontal="center" vertical="center"/>
    </xf>
    <xf numFmtId="0" fontId="4" fillId="0" borderId="71" xfId="2" applyFont="1" applyBorder="1" applyAlignment="1">
      <alignment horizontal="left" vertical="top" wrapText="1" shrinkToFit="1"/>
    </xf>
    <xf numFmtId="0" fontId="22" fillId="8" borderId="52" xfId="3" applyFont="1" applyFill="1" applyBorder="1" applyAlignment="1">
      <alignment vertical="top" wrapText="1"/>
    </xf>
    <xf numFmtId="0" fontId="22" fillId="8" borderId="29" xfId="3" applyFont="1" applyFill="1" applyBorder="1" applyAlignment="1">
      <alignment vertical="top" wrapText="1"/>
    </xf>
    <xf numFmtId="0" fontId="22" fillId="8" borderId="29" xfId="3" applyFont="1" applyFill="1" applyBorder="1" applyAlignment="1">
      <alignment horizontal="center" vertical="center" wrapText="1"/>
    </xf>
    <xf numFmtId="0" fontId="22" fillId="0" borderId="29" xfId="3" applyFont="1" applyBorder="1" applyAlignment="1">
      <alignment vertical="top" wrapText="1"/>
    </xf>
    <xf numFmtId="0" fontId="22" fillId="0" borderId="29" xfId="3" applyFont="1" applyFill="1" applyBorder="1" applyAlignment="1">
      <alignment vertical="center" wrapText="1"/>
    </xf>
    <xf numFmtId="0" fontId="22" fillId="0" borderId="36" xfId="3" applyFont="1" applyBorder="1" applyAlignment="1">
      <alignment vertical="top" wrapText="1"/>
    </xf>
    <xf numFmtId="0" fontId="22" fillId="0" borderId="55" xfId="3" applyFont="1" applyBorder="1" applyAlignment="1">
      <alignment vertical="center"/>
    </xf>
    <xf numFmtId="0" fontId="22" fillId="0" borderId="29" xfId="3" applyFont="1" applyBorder="1" applyAlignment="1">
      <alignment vertical="center"/>
    </xf>
    <xf numFmtId="0" fontId="22" fillId="8" borderId="53" xfId="3" applyFont="1" applyFill="1" applyBorder="1" applyAlignment="1">
      <alignment vertical="top" wrapText="1"/>
    </xf>
    <xf numFmtId="0" fontId="22" fillId="8" borderId="36" xfId="3" applyFont="1" applyFill="1" applyBorder="1" applyAlignment="1">
      <alignment vertical="top" wrapText="1"/>
    </xf>
    <xf numFmtId="0" fontId="22" fillId="0" borderId="29" xfId="3" applyFont="1" applyBorder="1">
      <alignment vertical="center"/>
    </xf>
    <xf numFmtId="0" fontId="22" fillId="8" borderId="54" xfId="3" applyFont="1" applyFill="1" applyBorder="1" applyAlignment="1">
      <alignment vertical="top" wrapText="1"/>
    </xf>
    <xf numFmtId="0" fontId="22" fillId="0" borderId="29" xfId="3" applyFont="1" applyFill="1" applyBorder="1" applyAlignment="1">
      <alignment vertical="top" wrapText="1"/>
    </xf>
    <xf numFmtId="0" fontId="22" fillId="0" borderId="36" xfId="3" applyFont="1" applyFill="1" applyBorder="1" applyAlignment="1">
      <alignment vertical="top" wrapText="1"/>
    </xf>
    <xf numFmtId="0" fontId="22" fillId="0" borderId="55" xfId="3" applyFont="1" applyFill="1" applyBorder="1" applyAlignment="1">
      <alignment vertical="center"/>
    </xf>
    <xf numFmtId="0" fontId="22" fillId="0" borderId="54" xfId="3" applyFont="1" applyFill="1" applyBorder="1" applyAlignment="1">
      <alignment vertical="center" wrapText="1"/>
    </xf>
    <xf numFmtId="0" fontId="22" fillId="0" borderId="54" xfId="3" applyFont="1" applyBorder="1" applyAlignment="1">
      <alignment vertical="top" wrapText="1"/>
    </xf>
    <xf numFmtId="0" fontId="22" fillId="0" borderId="7" xfId="3" applyFont="1" applyBorder="1" applyAlignment="1">
      <alignment vertical="top" wrapText="1"/>
    </xf>
    <xf numFmtId="0" fontId="22" fillId="0" borderId="56" xfId="3" applyFont="1" applyBorder="1">
      <alignment vertical="center"/>
    </xf>
    <xf numFmtId="0" fontId="22" fillId="0" borderId="54" xfId="3" applyFont="1" applyBorder="1">
      <alignment vertical="center"/>
    </xf>
    <xf numFmtId="0" fontId="9" fillId="0" borderId="29" xfId="3" applyFont="1" applyBorder="1" applyAlignment="1">
      <alignment vertical="top" wrapText="1"/>
    </xf>
    <xf numFmtId="0" fontId="9" fillId="0" borderId="29" xfId="3" applyFont="1" applyFill="1" applyBorder="1" applyAlignment="1">
      <alignment vertical="top" wrapText="1"/>
    </xf>
    <xf numFmtId="0" fontId="22" fillId="0" borderId="52" xfId="3" applyFont="1" applyFill="1" applyBorder="1" applyAlignment="1">
      <alignment vertical="top" wrapText="1"/>
    </xf>
    <xf numFmtId="0" fontId="22" fillId="0" borderId="54" xfId="3" applyFont="1" applyFill="1" applyBorder="1" applyAlignment="1">
      <alignment vertical="top" wrapText="1"/>
    </xf>
    <xf numFmtId="0" fontId="22" fillId="0" borderId="7" xfId="3" applyFont="1" applyFill="1" applyBorder="1" applyAlignment="1">
      <alignment vertical="top" wrapText="1"/>
    </xf>
  </cellXfs>
  <cellStyles count="7">
    <cellStyle name="標準" xfId="0" builtinId="0"/>
    <cellStyle name="標準 2" xfId="3"/>
    <cellStyle name="標準 2 2 2" xfId="4"/>
    <cellStyle name="標準 4" xfId="1"/>
    <cellStyle name="標準 9" xfId="6"/>
    <cellStyle name="標準_コピー02-03_見積依頼書サンプル（新規・再構築）_総費用年度別内訳表（案）_20100225" xfId="2"/>
    <cellStyle name="標準_サーバ構成（ケース２）" xfId="5"/>
  </cellStyles>
  <dxfs count="0"/>
  <tableStyles count="0" defaultTableStyle="TableStyleMedium9" defaultPivotStyle="PivotStyleLight16"/>
  <colors>
    <mruColors>
      <color rgb="FFFFFF99"/>
      <color rgb="FFCCFF99"/>
      <color rgb="FFC1FFC1"/>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4179796</xdr:colOff>
      <xdr:row>0</xdr:row>
      <xdr:rowOff>48495</xdr:rowOff>
    </xdr:from>
    <xdr:to>
      <xdr:col>2</xdr:col>
      <xdr:colOff>5009029</xdr:colOff>
      <xdr:row>1</xdr:row>
      <xdr:rowOff>76509</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5927914" y="48495"/>
          <a:ext cx="829233" cy="341779"/>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41414</xdr:colOff>
      <xdr:row>0</xdr:row>
      <xdr:rowOff>29310</xdr:rowOff>
    </xdr:from>
    <xdr:to>
      <xdr:col>10</xdr:col>
      <xdr:colOff>917332</xdr:colOff>
      <xdr:row>2</xdr:row>
      <xdr:rowOff>4764</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13585964" y="29310"/>
          <a:ext cx="875918" cy="413604"/>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様式２</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31052</xdr:colOff>
      <xdr:row>0</xdr:row>
      <xdr:rowOff>150124</xdr:rowOff>
    </xdr:from>
    <xdr:to>
      <xdr:col>11</xdr:col>
      <xdr:colOff>832745</xdr:colOff>
      <xdr:row>2</xdr:row>
      <xdr:rowOff>105189</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10603802" y="150124"/>
          <a:ext cx="801693" cy="3360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3619500</xdr:colOff>
      <xdr:row>0</xdr:row>
      <xdr:rowOff>67236</xdr:rowOff>
    </xdr:from>
    <xdr:to>
      <xdr:col>2</xdr:col>
      <xdr:colOff>4521319</xdr:colOff>
      <xdr:row>1</xdr:row>
      <xdr:rowOff>111219</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5748618" y="67236"/>
          <a:ext cx="901819" cy="3913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1028701</xdr:colOff>
      <xdr:row>1</xdr:row>
      <xdr:rowOff>71440</xdr:rowOff>
    </xdr:from>
    <xdr:to>
      <xdr:col>13</xdr:col>
      <xdr:colOff>1903903</xdr:colOff>
      <xdr:row>3</xdr:row>
      <xdr:rowOff>47625</xdr:rowOff>
    </xdr:to>
    <xdr:sp macro="" textlink="">
      <xdr:nvSpPr>
        <xdr:cNvPr id="3" name="正方形/長方形 2">
          <a:extLst>
            <a:ext uri="{FF2B5EF4-FFF2-40B4-BE49-F238E27FC236}">
              <a16:creationId xmlns:a16="http://schemas.microsoft.com/office/drawing/2014/main" xmlns="" id="{00000000-0008-0000-0400-000003000000}"/>
            </a:ext>
          </a:extLst>
        </xdr:cNvPr>
        <xdr:cNvSpPr/>
      </xdr:nvSpPr>
      <xdr:spPr>
        <a:xfrm>
          <a:off x="10496551" y="214315"/>
          <a:ext cx="875202" cy="32861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様式５</a:t>
          </a:r>
        </a:p>
      </xdr:txBody>
    </xdr:sp>
    <xdr:clientData/>
  </xdr:twoCellAnchor>
  <xdr:twoCellAnchor>
    <xdr:from>
      <xdr:col>4</xdr:col>
      <xdr:colOff>228600</xdr:colOff>
      <xdr:row>47</xdr:row>
      <xdr:rowOff>123824</xdr:rowOff>
    </xdr:from>
    <xdr:to>
      <xdr:col>12</xdr:col>
      <xdr:colOff>528637</xdr:colOff>
      <xdr:row>51</xdr:row>
      <xdr:rowOff>185737</xdr:rowOff>
    </xdr:to>
    <xdr:sp macro="" textlink="">
      <xdr:nvSpPr>
        <xdr:cNvPr id="2" name="テキスト ボックス 1">
          <a:extLst>
            <a:ext uri="{FF2B5EF4-FFF2-40B4-BE49-F238E27FC236}">
              <a16:creationId xmlns:a16="http://schemas.microsoft.com/office/drawing/2014/main" xmlns="" id="{265F56FE-DEC7-46B0-B830-B01CEB97E770}"/>
            </a:ext>
          </a:extLst>
        </xdr:cNvPr>
        <xdr:cNvSpPr txBox="1"/>
      </xdr:nvSpPr>
      <xdr:spPr>
        <a:xfrm>
          <a:off x="2581275" y="14049374"/>
          <a:ext cx="6091237" cy="1185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SｺﾞｼｯｸM" panose="020B0600000000000000" pitchFamily="50" charset="-128"/>
              <a:ea typeface="HGSｺﾞｼｯｸM" panose="020B0600000000000000" pitchFamily="50" charset="-128"/>
            </a:rPr>
            <a:t>各種利用料は別途契約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5233150</xdr:colOff>
      <xdr:row>0</xdr:row>
      <xdr:rowOff>22412</xdr:rowOff>
    </xdr:from>
    <xdr:to>
      <xdr:col>1</xdr:col>
      <xdr:colOff>6118414</xdr:colOff>
      <xdr:row>1</xdr:row>
      <xdr:rowOff>167247</xdr:rowOff>
    </xdr:to>
    <xdr:sp macro="" textlink="">
      <xdr:nvSpPr>
        <xdr:cNvPr id="2" name="正方形/長方形 1">
          <a:extLst>
            <a:ext uri="{FF2B5EF4-FFF2-40B4-BE49-F238E27FC236}">
              <a16:creationId xmlns:a16="http://schemas.microsoft.com/office/drawing/2014/main" xmlns="" id="{00000000-0008-0000-0500-000002000000}"/>
            </a:ext>
          </a:extLst>
        </xdr:cNvPr>
        <xdr:cNvSpPr/>
      </xdr:nvSpPr>
      <xdr:spPr>
        <a:xfrm>
          <a:off x="5737415" y="22412"/>
          <a:ext cx="885264" cy="413776"/>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0324353\&#20844;&#65298;&#65299;\WORK\&#35069;&#21697;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60pcs001\&#23665;&#65331;&#65298;\&#21407;&#32025;\WIN95\&#21407;&#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ac\f\199906~1\CX&#65304;&#65296;~1\&#20837;&#21147;&#24773;~1\CX800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orgmk\license\OPEN\PRICE\FY00\0002\OPEN0002(ERP)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60pc_o2fo\c\iha\&#23713;&#23665;&#24066;&#27700;&#36947;&#23616;\&#35211;&#31309;\&#24195;&#23798;&#22269;&#3124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60pc_o8ff\I\Documents%20and%20Settings\H2KOBAYASHI\My%20Documents\My%20eBooks\&#26032;My%20Documents\OEC&#22269;&#20445;&#36899;\&#24195;&#23798;&#22269;&#31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60PC_C123\d\&#24195;&#23798;&#24066;&#27700;&#36947;&#23616;\&#39015;&#23458;&#25552;&#31034;\&#35211;&#31309;\NT&#21270;\BMATSUUR\&#35211;&#31309;OR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3.158.233\public\Documents%20and%20Settings\hirose\Local%20Settings\Temporary%20Internet%20Files\OLK73\0011.&#23721;&#25163;&#30476;&#38651;&#23376;&#35519;&#36948;&#65295;&#35211;&#31309;&#36039;&#26009;&#65295;&#26368;&#2603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ubunt\ntusers\NTSAL\&#31532;&#65297;&#20418;\&#33031;&#26449;\&#12495;&#12540;&#12489;&#27083;&#251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00pc007\&#20013;&#37096;\WINNT\Profiles\n-makino.000\Temporary%20Internet%20Files\OLK56\&#12467;&#12500;&#12540;%20&#65374;%20&#30693;&#22810;&#26908;&#37341;&#12471;&#12473;&#12486;&#12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13;&#65297;&#65331;/&#20013;&#65297;&#65298;/&#30707;&#40658;/&#35211;&#31309;&#38306;&#36899;/&#65320;&#65297;&#65299;&#35211;&#31309;&#21462;&#32399;&#26360;&#24180;&#37329;&#65315;&#65316;&#65293;&#653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INNT\Profiles\n-makino.000\Temporary%20Internet%20Files\OLK56\&#20869;&#36009;&#27880;&#25991;&#20381;&#389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118.243\e\&#65308;&#31649;&#29702;&#36039;&#26009;&#65310;&#35211;&#31309;\&#19977;&#37325;&#30476;\3035011425900\&#19977;&#37325;&#30476;_&#35373;&#35336;&#26360;&#65411;&#65438;&#65392;&#65408;PDF&#20986;&#21147;(0208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server\E_Drive\USERS\&#23470;&#24029;\&#35211;&#31309;&#12426;\&#20171;&#35703;&#20445;&#38522;\&#27494;&#35914;&#30010;\&#65320;&#65297;&#65300;&#24180;&#24230;\CS&#20303;&#35352;&#22806;&#23383;&#23550;&#245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60pc_o8ff\I\WINNT\Profiles\mninomiya.000\Local%20Settings\Temporary%20Internet%20Files\OLKA7F\BMATSUUR\&#35211;&#31309;O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3.158.233\public\Documents%20and%20Settings\karatsu\Local%20Settings\Temporary%20Internet%20Files\Content.IE5\577B554E\&#23721;&#25163;&#30476;&#38651;&#23376;&#35519;&#36948;&#22522;&#30436;&#12471;&#12473;&#12486;&#12512;&#12496;&#12540;&#12472;&#12519;&#12531;&#12450;&#12483;&#12503;&#35211;&#31309;&#26681;&#25312;-20071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_server\common\&#12503;&#12525;&#12472;&#12455;&#12463;&#12488;&#31649;&#29702;\&#26494;&#35895;&#65319;\&#40165;&#32701;&#21830;&#33337;\H13&#26032;&#12471;&#12473;&#12486;&#12512;\0821&#25552;&#26696;&#26360;\&#35914;&#27211;&#25216;&#22823;\&#65328;&#65315;&#65300;&#65296;&#21488;&#20837;&#26413;\&#20445;&#23432;&#65288;&#65331;&#65317;&#12424;&#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kna-fs-02\Malop_price\Fukuoka\Ver.2000%20FukuokaTool\Fukuo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G17"/>
  <sheetViews>
    <sheetView view="pageBreakPreview" zoomScaleNormal="100" zoomScaleSheetLayoutView="100" workbookViewId="0">
      <selection activeCell="C8" sqref="C8"/>
    </sheetView>
  </sheetViews>
  <sheetFormatPr defaultColWidth="9" defaultRowHeight="13.5"/>
  <cols>
    <col min="1" max="1" width="8" style="43" customWidth="1"/>
    <col min="2" max="2" width="15" style="43" customWidth="1"/>
    <col min="3" max="3" width="67.125" style="43" customWidth="1"/>
    <col min="4" max="4" width="9" style="43"/>
    <col min="5" max="5" width="25.75" style="43" customWidth="1"/>
    <col min="6" max="6" width="35.25" style="43" customWidth="1"/>
    <col min="7" max="7" width="51.875" style="43" customWidth="1"/>
    <col min="8" max="16384" width="9" style="43"/>
  </cols>
  <sheetData>
    <row r="1" spans="1:7" ht="24.75" customHeight="1">
      <c r="A1" s="148" t="s">
        <v>500</v>
      </c>
      <c r="B1" s="141"/>
    </row>
    <row r="2" spans="1:7" ht="46.5" customHeight="1">
      <c r="A2" s="171" t="s">
        <v>503</v>
      </c>
      <c r="B2" s="171"/>
      <c r="C2" s="171"/>
    </row>
    <row r="3" spans="1:7" ht="24" customHeight="1">
      <c r="A3" s="142" t="s">
        <v>49</v>
      </c>
      <c r="B3" s="143" t="s">
        <v>501</v>
      </c>
      <c r="C3" s="150" t="s">
        <v>502</v>
      </c>
    </row>
    <row r="4" spans="1:7" ht="106.5" customHeight="1">
      <c r="A4" s="144" t="s">
        <v>505</v>
      </c>
      <c r="B4" s="145" t="s">
        <v>504</v>
      </c>
      <c r="C4" s="151"/>
      <c r="E4" s="170"/>
      <c r="F4" s="170"/>
      <c r="G4" s="169"/>
    </row>
    <row r="5" spans="1:7" ht="106.5" customHeight="1">
      <c r="A5" s="144" t="s">
        <v>506</v>
      </c>
      <c r="B5" s="158" t="s">
        <v>527</v>
      </c>
      <c r="C5" s="151"/>
      <c r="E5" s="170"/>
      <c r="F5" s="170"/>
      <c r="G5" s="169"/>
    </row>
    <row r="6" spans="1:7" ht="106.5" customHeight="1">
      <c r="A6" s="144" t="s">
        <v>507</v>
      </c>
      <c r="B6" s="146" t="s">
        <v>534</v>
      </c>
      <c r="C6" s="151"/>
      <c r="E6" s="170"/>
      <c r="F6" s="170"/>
      <c r="G6" s="169"/>
    </row>
    <row r="7" spans="1:7" ht="106.5" customHeight="1">
      <c r="A7" s="144" t="s">
        <v>528</v>
      </c>
      <c r="B7" s="145" t="s">
        <v>518</v>
      </c>
      <c r="C7" s="151"/>
      <c r="E7" s="170"/>
      <c r="F7" s="170"/>
      <c r="G7" s="169"/>
    </row>
    <row r="8" spans="1:7" ht="106.5" customHeight="1">
      <c r="A8" s="147" t="s">
        <v>508</v>
      </c>
      <c r="B8" s="145" t="s">
        <v>529</v>
      </c>
      <c r="C8" s="151"/>
      <c r="E8" s="169"/>
      <c r="F8" s="169"/>
      <c r="G8" s="169"/>
    </row>
    <row r="9" spans="1:7" ht="106.5" customHeight="1">
      <c r="A9" s="147" t="s">
        <v>509</v>
      </c>
      <c r="B9" s="145" t="s">
        <v>519</v>
      </c>
      <c r="C9" s="151"/>
      <c r="E9" s="169"/>
      <c r="F9" s="169"/>
      <c r="G9" s="169"/>
    </row>
    <row r="10" spans="1:7" ht="106.5" customHeight="1">
      <c r="A10" s="152" t="s">
        <v>510</v>
      </c>
      <c r="B10" s="153" t="s">
        <v>520</v>
      </c>
      <c r="C10" s="154"/>
      <c r="E10" s="169"/>
      <c r="F10" s="169"/>
      <c r="G10" s="169"/>
    </row>
    <row r="11" spans="1:7" ht="106.5" customHeight="1">
      <c r="A11" s="149" t="s">
        <v>511</v>
      </c>
      <c r="B11" s="155" t="s">
        <v>521</v>
      </c>
      <c r="C11" s="156"/>
      <c r="E11" s="169"/>
      <c r="F11" s="169"/>
      <c r="G11" s="169"/>
    </row>
    <row r="12" spans="1:7" ht="106.5" customHeight="1">
      <c r="A12" s="149" t="s">
        <v>512</v>
      </c>
      <c r="B12" s="155" t="s">
        <v>522</v>
      </c>
      <c r="C12" s="156"/>
      <c r="E12" s="169"/>
      <c r="F12" s="169"/>
      <c r="G12" s="169"/>
    </row>
    <row r="13" spans="1:7" ht="106.5" customHeight="1">
      <c r="A13" s="144" t="s">
        <v>513</v>
      </c>
      <c r="B13" s="145" t="s">
        <v>523</v>
      </c>
      <c r="C13" s="151"/>
      <c r="E13" s="169"/>
      <c r="F13" s="169"/>
      <c r="G13" s="169"/>
    </row>
    <row r="14" spans="1:7" ht="106.5" customHeight="1">
      <c r="A14" s="144" t="s">
        <v>514</v>
      </c>
      <c r="B14" s="145" t="s">
        <v>530</v>
      </c>
      <c r="C14" s="151"/>
      <c r="E14" s="169"/>
      <c r="F14" s="169"/>
      <c r="G14" s="169"/>
    </row>
    <row r="15" spans="1:7" ht="106.5" customHeight="1">
      <c r="A15" s="144" t="s">
        <v>515</v>
      </c>
      <c r="B15" s="145" t="s">
        <v>531</v>
      </c>
      <c r="C15" s="151"/>
      <c r="E15" s="169"/>
      <c r="F15" s="169"/>
      <c r="G15" s="169"/>
    </row>
    <row r="16" spans="1:7" ht="106.5" customHeight="1">
      <c r="A16" s="144" t="s">
        <v>516</v>
      </c>
      <c r="B16" s="145" t="s">
        <v>532</v>
      </c>
      <c r="C16" s="151"/>
      <c r="E16" s="169"/>
      <c r="F16" s="169"/>
      <c r="G16" s="169"/>
    </row>
    <row r="17" spans="1:7" ht="106.5" customHeight="1">
      <c r="A17" s="152" t="s">
        <v>517</v>
      </c>
      <c r="B17" s="153" t="s">
        <v>533</v>
      </c>
      <c r="C17" s="154"/>
      <c r="E17" s="169"/>
      <c r="F17" s="169"/>
      <c r="G17" s="169"/>
    </row>
  </sheetData>
  <mergeCells count="1">
    <mergeCell ref="A2:C2"/>
  </mergeCells>
  <phoneticPr fontId="10"/>
  <pageMargins left="0.74803149606299213" right="0.35433070866141736" top="0.6692913385826772" bottom="0.43" header="0.511811023622047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2"/>
  <sheetViews>
    <sheetView view="pageBreakPreview" zoomScaleNormal="70" zoomScaleSheetLayoutView="100" workbookViewId="0"/>
  </sheetViews>
  <sheetFormatPr defaultColWidth="9" defaultRowHeight="13.5"/>
  <cols>
    <col min="1" max="3" width="10.625" style="57" customWidth="1"/>
    <col min="4" max="4" width="12.625" style="57" customWidth="1"/>
    <col min="5" max="5" width="4.625" style="56" customWidth="1"/>
    <col min="6" max="6" width="40.625" style="57" customWidth="1"/>
    <col min="7" max="7" width="9.625" style="57" customWidth="1"/>
    <col min="8" max="8" width="21.125" style="57" customWidth="1"/>
    <col min="9" max="9" width="9" style="59" customWidth="1"/>
    <col min="10" max="10" width="9" style="59"/>
    <col min="11" max="11" width="13.75" style="59" customWidth="1"/>
    <col min="12" max="16384" width="9" style="59"/>
  </cols>
  <sheetData>
    <row r="1" spans="1:14" ht="17.25">
      <c r="A1" s="55" t="s">
        <v>474</v>
      </c>
      <c r="C1" s="58"/>
      <c r="D1" s="55"/>
      <c r="F1" s="58"/>
      <c r="G1" s="58"/>
      <c r="H1" s="58"/>
    </row>
    <row r="2" spans="1:14" ht="17.25">
      <c r="A2" s="58" t="s">
        <v>277</v>
      </c>
      <c r="C2" s="58"/>
      <c r="D2" s="55"/>
      <c r="F2" s="58"/>
      <c r="G2" s="58"/>
      <c r="H2" s="58"/>
    </row>
    <row r="3" spans="1:14" ht="17.25">
      <c r="A3" s="58" t="s">
        <v>290</v>
      </c>
      <c r="C3" s="58"/>
      <c r="D3" s="55"/>
      <c r="F3" s="58"/>
      <c r="G3" s="58"/>
      <c r="H3" s="58"/>
    </row>
    <row r="4" spans="1:14" ht="17.25">
      <c r="A4" s="58" t="s">
        <v>278</v>
      </c>
      <c r="C4" s="58"/>
      <c r="D4" s="55"/>
      <c r="F4" s="58"/>
      <c r="G4" s="58"/>
      <c r="H4" s="58"/>
    </row>
    <row r="5" spans="1:14">
      <c r="A5" s="58" t="s">
        <v>465</v>
      </c>
      <c r="B5" s="58"/>
      <c r="C5" s="58"/>
      <c r="D5" s="58"/>
      <c r="E5" s="58"/>
      <c r="F5" s="58"/>
      <c r="G5" s="58"/>
      <c r="H5" s="58"/>
    </row>
    <row r="6" spans="1:14" ht="33.75" customHeight="1">
      <c r="A6" s="103" t="s">
        <v>55</v>
      </c>
      <c r="B6" s="139" t="s">
        <v>57</v>
      </c>
      <c r="C6" s="139" t="s">
        <v>58</v>
      </c>
      <c r="D6" s="139" t="s">
        <v>59</v>
      </c>
      <c r="E6" s="139" t="s">
        <v>56</v>
      </c>
      <c r="F6" s="139" t="s">
        <v>60</v>
      </c>
      <c r="G6" s="139" t="s">
        <v>61</v>
      </c>
      <c r="H6" s="140" t="s">
        <v>62</v>
      </c>
      <c r="I6" s="64" t="s">
        <v>539</v>
      </c>
      <c r="J6" s="104" t="s">
        <v>262</v>
      </c>
      <c r="K6" s="105" t="s">
        <v>263</v>
      </c>
    </row>
    <row r="7" spans="1:14" ht="31.5" customHeight="1">
      <c r="A7" s="214" t="s">
        <v>63</v>
      </c>
      <c r="B7" s="214" t="s">
        <v>64</v>
      </c>
      <c r="C7" s="215" t="s">
        <v>65</v>
      </c>
      <c r="D7" s="215" t="s">
        <v>66</v>
      </c>
      <c r="E7" s="216">
        <f>ROW()-6</f>
        <v>1</v>
      </c>
      <c r="F7" s="217" t="s">
        <v>67</v>
      </c>
      <c r="G7" s="218" t="s">
        <v>68</v>
      </c>
      <c r="H7" s="219"/>
      <c r="I7" s="220" t="s">
        <v>444</v>
      </c>
      <c r="J7" s="220"/>
      <c r="K7" s="221"/>
      <c r="N7" s="59" t="s">
        <v>266</v>
      </c>
    </row>
    <row r="8" spans="1:14" ht="40.5">
      <c r="A8" s="222"/>
      <c r="B8" s="222"/>
      <c r="C8" s="214" t="s">
        <v>69</v>
      </c>
      <c r="D8" s="214" t="s">
        <v>69</v>
      </c>
      <c r="E8" s="216">
        <f t="shared" ref="E8:E73" si="0">ROW()-6</f>
        <v>2</v>
      </c>
      <c r="F8" s="217" t="s">
        <v>70</v>
      </c>
      <c r="G8" s="218" t="s">
        <v>68</v>
      </c>
      <c r="H8" s="219"/>
      <c r="I8" s="220" t="s">
        <v>444</v>
      </c>
      <c r="J8" s="220"/>
      <c r="K8" s="221"/>
      <c r="N8" s="59" t="s">
        <v>445</v>
      </c>
    </row>
    <row r="9" spans="1:14" ht="40.5">
      <c r="A9" s="222"/>
      <c r="B9" s="222"/>
      <c r="C9" s="222"/>
      <c r="D9" s="222"/>
      <c r="E9" s="216">
        <f t="shared" si="0"/>
        <v>3</v>
      </c>
      <c r="F9" s="217" t="s">
        <v>71</v>
      </c>
      <c r="G9" s="218" t="s">
        <v>68</v>
      </c>
      <c r="H9" s="219"/>
      <c r="I9" s="220" t="s">
        <v>444</v>
      </c>
      <c r="J9" s="220"/>
      <c r="K9" s="221"/>
      <c r="N9" s="59" t="s">
        <v>264</v>
      </c>
    </row>
    <row r="10" spans="1:14" ht="40.5">
      <c r="A10" s="222"/>
      <c r="B10" s="222"/>
      <c r="C10" s="222"/>
      <c r="D10" s="222"/>
      <c r="E10" s="216">
        <f t="shared" si="0"/>
        <v>4</v>
      </c>
      <c r="F10" s="217" t="s">
        <v>291</v>
      </c>
      <c r="G10" s="218" t="s">
        <v>68</v>
      </c>
      <c r="H10" s="219"/>
      <c r="I10" s="220" t="s">
        <v>444</v>
      </c>
      <c r="J10" s="220"/>
      <c r="K10" s="221"/>
      <c r="N10" s="59" t="s">
        <v>265</v>
      </c>
    </row>
    <row r="11" spans="1:14" ht="48" customHeight="1">
      <c r="A11" s="222"/>
      <c r="B11" s="222"/>
      <c r="C11" s="214" t="s">
        <v>72</v>
      </c>
      <c r="D11" s="215" t="s">
        <v>72</v>
      </c>
      <c r="E11" s="216">
        <f t="shared" si="0"/>
        <v>5</v>
      </c>
      <c r="F11" s="215" t="s">
        <v>292</v>
      </c>
      <c r="G11" s="218" t="s">
        <v>68</v>
      </c>
      <c r="H11" s="223" t="s">
        <v>543</v>
      </c>
      <c r="I11" s="220" t="s">
        <v>446</v>
      </c>
      <c r="J11" s="220"/>
      <c r="K11" s="221"/>
    </row>
    <row r="12" spans="1:14" ht="40.5">
      <c r="A12" s="222"/>
      <c r="B12" s="222"/>
      <c r="C12" s="222"/>
      <c r="D12" s="215" t="s">
        <v>73</v>
      </c>
      <c r="E12" s="216">
        <f t="shared" si="0"/>
        <v>6</v>
      </c>
      <c r="F12" s="215" t="s">
        <v>293</v>
      </c>
      <c r="G12" s="218" t="s">
        <v>68</v>
      </c>
      <c r="H12" s="223"/>
      <c r="I12" s="168" t="s">
        <v>540</v>
      </c>
      <c r="J12" s="168"/>
      <c r="K12" s="224"/>
    </row>
    <row r="13" spans="1:14" ht="54">
      <c r="A13" s="222"/>
      <c r="B13" s="214" t="s">
        <v>74</v>
      </c>
      <c r="C13" s="214" t="s">
        <v>74</v>
      </c>
      <c r="D13" s="215" t="s">
        <v>75</v>
      </c>
      <c r="E13" s="216">
        <f t="shared" si="0"/>
        <v>7</v>
      </c>
      <c r="F13" s="217" t="s">
        <v>294</v>
      </c>
      <c r="G13" s="218" t="s">
        <v>68</v>
      </c>
      <c r="H13" s="219"/>
      <c r="I13" s="220" t="s">
        <v>444</v>
      </c>
      <c r="J13" s="220"/>
      <c r="K13" s="221"/>
    </row>
    <row r="14" spans="1:14" ht="40.5">
      <c r="A14" s="222"/>
      <c r="B14" s="222"/>
      <c r="C14" s="222"/>
      <c r="D14" s="215" t="s">
        <v>295</v>
      </c>
      <c r="E14" s="216">
        <f t="shared" si="0"/>
        <v>8</v>
      </c>
      <c r="F14" s="217" t="s">
        <v>296</v>
      </c>
      <c r="G14" s="218" t="s">
        <v>68</v>
      </c>
      <c r="H14" s="219"/>
      <c r="I14" s="220" t="s">
        <v>444</v>
      </c>
      <c r="J14" s="220"/>
      <c r="K14" s="221"/>
    </row>
    <row r="15" spans="1:14" ht="64.5" customHeight="1">
      <c r="A15" s="222"/>
      <c r="B15" s="222"/>
      <c r="C15" s="222"/>
      <c r="D15" s="215" t="s">
        <v>297</v>
      </c>
      <c r="E15" s="216">
        <f t="shared" si="0"/>
        <v>9</v>
      </c>
      <c r="F15" s="217" t="s">
        <v>298</v>
      </c>
      <c r="G15" s="218" t="s">
        <v>68</v>
      </c>
      <c r="H15" s="219"/>
      <c r="I15" s="220" t="s">
        <v>444</v>
      </c>
      <c r="J15" s="220"/>
      <c r="K15" s="221"/>
    </row>
    <row r="16" spans="1:14" ht="80.25" customHeight="1">
      <c r="A16" s="222"/>
      <c r="B16" s="222"/>
      <c r="C16" s="222"/>
      <c r="D16" s="215" t="s">
        <v>300</v>
      </c>
      <c r="E16" s="216">
        <f t="shared" si="0"/>
        <v>10</v>
      </c>
      <c r="F16" s="217" t="s">
        <v>299</v>
      </c>
      <c r="G16" s="218" t="s">
        <v>68</v>
      </c>
      <c r="H16" s="219" t="s">
        <v>541</v>
      </c>
      <c r="I16" s="220" t="s">
        <v>444</v>
      </c>
      <c r="J16" s="220"/>
      <c r="K16" s="221"/>
    </row>
    <row r="17" spans="1:11" ht="40.5">
      <c r="A17" s="222"/>
      <c r="B17" s="222"/>
      <c r="C17" s="222"/>
      <c r="D17" s="215" t="s">
        <v>301</v>
      </c>
      <c r="E17" s="216">
        <f t="shared" si="0"/>
        <v>11</v>
      </c>
      <c r="F17" s="217" t="s">
        <v>414</v>
      </c>
      <c r="G17" s="218" t="s">
        <v>68</v>
      </c>
      <c r="H17" s="219"/>
      <c r="I17" s="220" t="s">
        <v>444</v>
      </c>
      <c r="J17" s="220"/>
      <c r="K17" s="221"/>
    </row>
    <row r="18" spans="1:11" ht="47.25" customHeight="1">
      <c r="A18" s="225"/>
      <c r="B18" s="225"/>
      <c r="C18" s="225"/>
      <c r="D18" s="215" t="s">
        <v>76</v>
      </c>
      <c r="E18" s="216">
        <f t="shared" si="0"/>
        <v>12</v>
      </c>
      <c r="F18" s="226" t="s">
        <v>302</v>
      </c>
      <c r="G18" s="218" t="s">
        <v>68</v>
      </c>
      <c r="H18" s="227"/>
      <c r="I18" s="228" t="s">
        <v>444</v>
      </c>
      <c r="J18" s="228"/>
      <c r="K18" s="221"/>
    </row>
    <row r="19" spans="1:11" ht="33" customHeight="1">
      <c r="A19" s="222" t="s">
        <v>77</v>
      </c>
      <c r="B19" s="222" t="s">
        <v>78</v>
      </c>
      <c r="C19" s="215" t="s">
        <v>79</v>
      </c>
      <c r="D19" s="215" t="s">
        <v>80</v>
      </c>
      <c r="E19" s="216">
        <f t="shared" si="0"/>
        <v>13</v>
      </c>
      <c r="F19" s="217" t="s">
        <v>308</v>
      </c>
      <c r="G19" s="218" t="s">
        <v>68</v>
      </c>
      <c r="H19" s="219"/>
      <c r="I19" s="168" t="s">
        <v>444</v>
      </c>
      <c r="J19" s="168"/>
      <c r="K19" s="224"/>
    </row>
    <row r="20" spans="1:11" ht="32.25" customHeight="1">
      <c r="A20" s="222"/>
      <c r="B20" s="222"/>
      <c r="C20" s="214" t="s">
        <v>78</v>
      </c>
      <c r="D20" s="214" t="s">
        <v>78</v>
      </c>
      <c r="E20" s="216">
        <f t="shared" si="0"/>
        <v>14</v>
      </c>
      <c r="F20" s="217" t="s">
        <v>304</v>
      </c>
      <c r="G20" s="218" t="s">
        <v>68</v>
      </c>
      <c r="H20" s="219"/>
      <c r="I20" s="168" t="s">
        <v>444</v>
      </c>
      <c r="J20" s="168"/>
      <c r="K20" s="224"/>
    </row>
    <row r="21" spans="1:11" ht="34.5" customHeight="1">
      <c r="A21" s="222"/>
      <c r="B21" s="222"/>
      <c r="C21" s="222"/>
      <c r="D21" s="222"/>
      <c r="E21" s="216">
        <f t="shared" si="0"/>
        <v>15</v>
      </c>
      <c r="F21" s="217" t="s">
        <v>303</v>
      </c>
      <c r="G21" s="218" t="s">
        <v>68</v>
      </c>
      <c r="H21" s="219"/>
      <c r="I21" s="168" t="s">
        <v>444</v>
      </c>
      <c r="J21" s="168"/>
      <c r="K21" s="224"/>
    </row>
    <row r="22" spans="1:11" ht="31.5" customHeight="1">
      <c r="A22" s="222"/>
      <c r="B22" s="222"/>
      <c r="C22" s="222"/>
      <c r="D22" s="222"/>
      <c r="E22" s="216">
        <f t="shared" si="0"/>
        <v>16</v>
      </c>
      <c r="F22" s="215" t="s">
        <v>306</v>
      </c>
      <c r="G22" s="218" t="s">
        <v>68</v>
      </c>
      <c r="H22" s="223"/>
      <c r="I22" s="168" t="s">
        <v>444</v>
      </c>
      <c r="J22" s="168"/>
      <c r="K22" s="224"/>
    </row>
    <row r="23" spans="1:11" ht="35.25" customHeight="1">
      <c r="A23" s="222"/>
      <c r="B23" s="222"/>
      <c r="C23" s="222"/>
      <c r="D23" s="225"/>
      <c r="E23" s="216">
        <f t="shared" si="0"/>
        <v>17</v>
      </c>
      <c r="F23" s="215" t="s">
        <v>305</v>
      </c>
      <c r="G23" s="218" t="s">
        <v>68</v>
      </c>
      <c r="H23" s="223"/>
      <c r="I23" s="168" t="s">
        <v>444</v>
      </c>
      <c r="J23" s="168"/>
      <c r="K23" s="224"/>
    </row>
    <row r="24" spans="1:11" ht="48" customHeight="1">
      <c r="A24" s="222"/>
      <c r="B24" s="225"/>
      <c r="C24" s="225"/>
      <c r="D24" s="215" t="s">
        <v>81</v>
      </c>
      <c r="E24" s="216">
        <f t="shared" si="0"/>
        <v>18</v>
      </c>
      <c r="F24" s="217" t="s">
        <v>307</v>
      </c>
      <c r="G24" s="218" t="s">
        <v>68</v>
      </c>
      <c r="H24" s="219"/>
      <c r="I24" s="168" t="s">
        <v>444</v>
      </c>
      <c r="J24" s="168"/>
      <c r="K24" s="224"/>
    </row>
    <row r="25" spans="1:11" ht="54">
      <c r="A25" s="222"/>
      <c r="B25" s="222" t="s">
        <v>82</v>
      </c>
      <c r="C25" s="215" t="s">
        <v>79</v>
      </c>
      <c r="D25" s="215" t="s">
        <v>79</v>
      </c>
      <c r="E25" s="216">
        <f t="shared" si="0"/>
        <v>19</v>
      </c>
      <c r="F25" s="217" t="s">
        <v>83</v>
      </c>
      <c r="G25" s="218" t="s">
        <v>68</v>
      </c>
      <c r="H25" s="219"/>
      <c r="I25" s="168" t="s">
        <v>444</v>
      </c>
      <c r="J25" s="168"/>
      <c r="K25" s="224"/>
    </row>
    <row r="26" spans="1:11" ht="40.5">
      <c r="A26" s="222"/>
      <c r="B26" s="222"/>
      <c r="C26" s="214" t="s">
        <v>84</v>
      </c>
      <c r="D26" s="214" t="s">
        <v>85</v>
      </c>
      <c r="E26" s="216">
        <f t="shared" si="0"/>
        <v>20</v>
      </c>
      <c r="F26" s="226" t="s">
        <v>267</v>
      </c>
      <c r="G26" s="218" t="s">
        <v>68</v>
      </c>
      <c r="H26" s="219"/>
      <c r="I26" s="168" t="s">
        <v>444</v>
      </c>
      <c r="J26" s="168"/>
      <c r="K26" s="224"/>
    </row>
    <row r="27" spans="1:11" ht="33.75" customHeight="1">
      <c r="A27" s="222"/>
      <c r="B27" s="222"/>
      <c r="C27" s="222"/>
      <c r="D27" s="222"/>
      <c r="E27" s="216">
        <f t="shared" si="0"/>
        <v>21</v>
      </c>
      <c r="F27" s="226" t="s">
        <v>311</v>
      </c>
      <c r="G27" s="218" t="s">
        <v>68</v>
      </c>
      <c r="H27" s="219" t="s">
        <v>312</v>
      </c>
      <c r="I27" s="168" t="s">
        <v>444</v>
      </c>
      <c r="J27" s="168"/>
      <c r="K27" s="224"/>
    </row>
    <row r="28" spans="1:11" ht="57" customHeight="1">
      <c r="A28" s="222"/>
      <c r="B28" s="222"/>
      <c r="C28" s="222"/>
      <c r="D28" s="225"/>
      <c r="E28" s="216">
        <f t="shared" si="0"/>
        <v>22</v>
      </c>
      <c r="F28" s="226" t="s">
        <v>268</v>
      </c>
      <c r="G28" s="218" t="s">
        <v>68</v>
      </c>
      <c r="H28" s="219" t="s">
        <v>554</v>
      </c>
      <c r="I28" s="168" t="s">
        <v>548</v>
      </c>
      <c r="J28" s="168"/>
      <c r="K28" s="224"/>
    </row>
    <row r="29" spans="1:11" ht="277.5" customHeight="1">
      <c r="A29" s="225"/>
      <c r="B29" s="225"/>
      <c r="C29" s="225"/>
      <c r="D29" s="215" t="s">
        <v>86</v>
      </c>
      <c r="E29" s="216">
        <f t="shared" si="0"/>
        <v>23</v>
      </c>
      <c r="F29" s="217" t="str">
        <f>"設計書番号は、以下の項目をあわせた16桁で構成され、利用者による付番又は項番"&amp;E26&amp;"により一覧から選択した後に項番"&amp;E32&amp;"に遷移できること。
１．和暦年度：2桁
２．所属コード：2桁
３．利用者コード：4桁
４．設計書区分コード：1桁
５．通し番号：3桁
６．変更回数：2桁
７．諸経費区分コード：2桁
和暦年度については、日付情報から自動付番できること。
所属コード及び利用者コードはログイン情報から自動付番し、変更できないようにすること。
設計書区分コード、諸経費区分コードは、直接入力及び一覧から選択できること。
通し番号、変更回数は、直接入力する。
設定情報が設計書としてサーバに保存されるのは、項番"&amp;E137&amp;"の実行時とする。
"</f>
        <v xml:space="preserve">設計書番号は、以下の項目をあわせた16桁で構成され、利用者による付番又は項番20により一覧から選択した後に項番26に遷移できること。
１．和暦年度：2桁
２．所属コード：2桁
３．利用者コード：4桁
４．設計書区分コード：1桁
５．通し番号：3桁
６．変更回数：2桁
７．諸経費区分コード：2桁
和暦年度については、日付情報から自動付番できること。
所属コード及び利用者コードはログイン情報から自動付番し、変更できないようにすること。
設計書区分コード、諸経費区分コードは、直接入力及び一覧から選択できること。
通し番号、変更回数は、直接入力する。
設定情報が設計書としてサーバに保存されるのは、項番131の実行時とする。
</v>
      </c>
      <c r="G29" s="218" t="s">
        <v>68</v>
      </c>
      <c r="H29" s="219" t="s">
        <v>573</v>
      </c>
      <c r="I29" s="168" t="s">
        <v>444</v>
      </c>
      <c r="J29" s="168"/>
      <c r="K29" s="224"/>
    </row>
    <row r="30" spans="1:11" ht="40.5">
      <c r="A30" s="214" t="s">
        <v>77</v>
      </c>
      <c r="B30" s="214" t="s">
        <v>82</v>
      </c>
      <c r="C30" s="214" t="s">
        <v>84</v>
      </c>
      <c r="D30" s="214" t="s">
        <v>86</v>
      </c>
      <c r="E30" s="216">
        <f t="shared" si="0"/>
        <v>24</v>
      </c>
      <c r="F30" s="215" t="str">
        <f>"項番"&amp;E29&amp;"に加え、同じ所属内の利用者コードを直接入力し所属内の編集ができること。
"</f>
        <v xml:space="preserve">項番23に加え、同じ所属内の利用者コードを直接入力し所属内の編集ができること。
</v>
      </c>
      <c r="G30" s="218" t="s">
        <v>566</v>
      </c>
      <c r="H30" s="223"/>
      <c r="I30" s="168" t="s">
        <v>444</v>
      </c>
      <c r="J30" s="168"/>
      <c r="K30" s="224"/>
    </row>
    <row r="31" spans="1:11" ht="40.5">
      <c r="A31" s="222"/>
      <c r="B31" s="222"/>
      <c r="C31" s="222"/>
      <c r="D31" s="225"/>
      <c r="E31" s="216">
        <f t="shared" si="0"/>
        <v>25</v>
      </c>
      <c r="F31" s="215" t="str">
        <f>"項番"&amp;E30&amp;"に加え、同じ団体内の所属コードを直接入力し団体内の編集作業ができること。
"</f>
        <v xml:space="preserve">項番24に加え、同じ団体内の所属コードを直接入力し団体内の編集作業ができること。
</v>
      </c>
      <c r="G31" s="218" t="s">
        <v>567</v>
      </c>
      <c r="H31" s="223"/>
      <c r="I31" s="168" t="s">
        <v>444</v>
      </c>
      <c r="J31" s="168"/>
      <c r="K31" s="224"/>
    </row>
    <row r="32" spans="1:11" ht="54">
      <c r="A32" s="222"/>
      <c r="B32" s="222"/>
      <c r="C32" s="222"/>
      <c r="D32" s="214" t="s">
        <v>87</v>
      </c>
      <c r="E32" s="216">
        <f t="shared" si="0"/>
        <v>26</v>
      </c>
      <c r="F32" s="217" t="s">
        <v>415</v>
      </c>
      <c r="G32" s="218" t="s">
        <v>68</v>
      </c>
      <c r="H32" s="219"/>
      <c r="I32" s="168" t="s">
        <v>444</v>
      </c>
      <c r="J32" s="168"/>
      <c r="K32" s="224"/>
    </row>
    <row r="33" spans="1:11" ht="40.5">
      <c r="A33" s="222"/>
      <c r="B33" s="222"/>
      <c r="C33" s="222"/>
      <c r="D33" s="214" t="s">
        <v>574</v>
      </c>
      <c r="E33" s="216">
        <f t="shared" si="0"/>
        <v>27</v>
      </c>
      <c r="F33" s="226" t="s">
        <v>309</v>
      </c>
      <c r="G33" s="218" t="s">
        <v>68</v>
      </c>
      <c r="H33" s="219"/>
      <c r="I33" s="168" t="s">
        <v>444</v>
      </c>
      <c r="J33" s="168"/>
      <c r="K33" s="224"/>
    </row>
    <row r="34" spans="1:11" ht="67.5">
      <c r="A34" s="222"/>
      <c r="B34" s="222"/>
      <c r="C34" s="222"/>
      <c r="D34" s="222"/>
      <c r="E34" s="216">
        <f t="shared" si="0"/>
        <v>28</v>
      </c>
      <c r="F34" s="226" t="s">
        <v>88</v>
      </c>
      <c r="G34" s="218" t="s">
        <v>68</v>
      </c>
      <c r="H34" s="227"/>
      <c r="I34" s="168" t="s">
        <v>444</v>
      </c>
      <c r="J34" s="168"/>
      <c r="K34" s="224"/>
    </row>
    <row r="35" spans="1:11" ht="77.25" customHeight="1">
      <c r="A35" s="222"/>
      <c r="B35" s="222"/>
      <c r="C35" s="222"/>
      <c r="D35" s="222"/>
      <c r="E35" s="216">
        <f t="shared" si="0"/>
        <v>29</v>
      </c>
      <c r="F35" s="226" t="s">
        <v>558</v>
      </c>
      <c r="G35" s="218" t="s">
        <v>568</v>
      </c>
      <c r="H35" s="227" t="s">
        <v>559</v>
      </c>
      <c r="I35" s="168" t="s">
        <v>540</v>
      </c>
      <c r="J35" s="168"/>
      <c r="K35" s="224"/>
    </row>
    <row r="36" spans="1:11" ht="121.5">
      <c r="A36" s="222"/>
      <c r="B36" s="222"/>
      <c r="C36" s="214" t="s">
        <v>89</v>
      </c>
      <c r="D36" s="214" t="s">
        <v>90</v>
      </c>
      <c r="E36" s="216">
        <f t="shared" si="0"/>
        <v>30</v>
      </c>
      <c r="F36" s="226" t="s">
        <v>575</v>
      </c>
      <c r="G36" s="218" t="s">
        <v>68</v>
      </c>
      <c r="H36" s="227" t="s">
        <v>542</v>
      </c>
      <c r="I36" s="168" t="s">
        <v>444</v>
      </c>
      <c r="J36" s="168"/>
      <c r="K36" s="224"/>
    </row>
    <row r="37" spans="1:11" ht="40.5">
      <c r="A37" s="222"/>
      <c r="B37" s="222"/>
      <c r="C37" s="222"/>
      <c r="D37" s="225"/>
      <c r="E37" s="216">
        <f t="shared" si="0"/>
        <v>31</v>
      </c>
      <c r="F37" s="226" t="s">
        <v>400</v>
      </c>
      <c r="G37" s="218" t="s">
        <v>68</v>
      </c>
      <c r="H37" s="227" t="s">
        <v>544</v>
      </c>
      <c r="I37" s="168" t="s">
        <v>444</v>
      </c>
      <c r="J37" s="168"/>
      <c r="K37" s="224"/>
    </row>
    <row r="38" spans="1:11" ht="27">
      <c r="A38" s="222"/>
      <c r="B38" s="222"/>
      <c r="C38" s="222"/>
      <c r="D38" s="214" t="s">
        <v>91</v>
      </c>
      <c r="E38" s="216">
        <f t="shared" si="0"/>
        <v>32</v>
      </c>
      <c r="F38" s="217" t="str">
        <f>"項番"&amp;E36&amp;"の一覧表から、対象設計書を複数選択し、削除できること。"</f>
        <v>項番30の一覧表から、対象設計書を複数選択し、削除できること。</v>
      </c>
      <c r="G38" s="218" t="s">
        <v>568</v>
      </c>
      <c r="H38" s="219"/>
      <c r="I38" s="168" t="s">
        <v>444</v>
      </c>
      <c r="J38" s="168"/>
      <c r="K38" s="224"/>
    </row>
    <row r="39" spans="1:11" ht="40.5">
      <c r="A39" s="222"/>
      <c r="B39" s="222"/>
      <c r="C39" s="222"/>
      <c r="D39" s="222"/>
      <c r="E39" s="216">
        <f t="shared" si="0"/>
        <v>33</v>
      </c>
      <c r="F39" s="217" t="str">
        <f>"項番"&amp;E38&amp;"について、同じ所属内での利用者を対象として削除できること。
"</f>
        <v xml:space="preserve">項番32について、同じ所属内での利用者を対象として削除できること。
</v>
      </c>
      <c r="G39" s="229" t="s">
        <v>566</v>
      </c>
      <c r="H39" s="219"/>
      <c r="I39" s="168" t="s">
        <v>444</v>
      </c>
      <c r="J39" s="168"/>
      <c r="K39" s="224"/>
    </row>
    <row r="40" spans="1:11" ht="40.5">
      <c r="A40" s="222"/>
      <c r="B40" s="222"/>
      <c r="C40" s="222"/>
      <c r="D40" s="225"/>
      <c r="E40" s="216">
        <f t="shared" si="0"/>
        <v>34</v>
      </c>
      <c r="F40" s="217" t="str">
        <f>"項番"&amp;E38&amp;"について、同じ団体内での利用者を対象として削除できること。
"</f>
        <v xml:space="preserve">項番32について、同じ団体内での利用者を対象として削除できること。
</v>
      </c>
      <c r="G40" s="218" t="s">
        <v>567</v>
      </c>
      <c r="H40" s="219"/>
      <c r="I40" s="168" t="s">
        <v>444</v>
      </c>
      <c r="J40" s="168"/>
      <c r="K40" s="224"/>
    </row>
    <row r="41" spans="1:11" ht="66.75" customHeight="1">
      <c r="A41" s="222"/>
      <c r="B41" s="222"/>
      <c r="C41" s="222"/>
      <c r="D41" s="214" t="s">
        <v>92</v>
      </c>
      <c r="E41" s="216">
        <f t="shared" si="0"/>
        <v>35</v>
      </c>
      <c r="F41" s="217" t="str">
        <f>"項番"&amp;E36&amp;"の一覧表から、設計書を複数選択し、保護設定し、保護解除できること。
保護設定された設計書は、閲覧・印刷のみ可能とし、修正・削除をできなくすること。
"</f>
        <v xml:space="preserve">項番30の一覧表から、設計書を複数選択し、保護設定し、保護解除できること。
保護設定された設計書は、閲覧・印刷のみ可能とし、修正・削除をできなくすること。
</v>
      </c>
      <c r="G41" s="218" t="s">
        <v>568</v>
      </c>
      <c r="H41" s="219" t="s">
        <v>545</v>
      </c>
      <c r="I41" s="168" t="s">
        <v>444</v>
      </c>
      <c r="J41" s="168"/>
      <c r="K41" s="224"/>
    </row>
    <row r="42" spans="1:11" ht="54" customHeight="1">
      <c r="A42" s="222"/>
      <c r="B42" s="222"/>
      <c r="C42" s="222"/>
      <c r="D42" s="222"/>
      <c r="E42" s="216">
        <f t="shared" si="0"/>
        <v>36</v>
      </c>
      <c r="F42" s="217" t="str">
        <f>"項番"&amp;E41&amp;"について、同じ所属内での利用者を対象として保護または保護解除できること。"</f>
        <v>項番35について、同じ所属内での利用者を対象として保護または保護解除できること。</v>
      </c>
      <c r="G42" s="229" t="s">
        <v>566</v>
      </c>
      <c r="H42" s="219" t="s">
        <v>546</v>
      </c>
      <c r="I42" s="168" t="s">
        <v>444</v>
      </c>
      <c r="J42" s="168"/>
      <c r="K42" s="224"/>
    </row>
    <row r="43" spans="1:11" ht="59.25" customHeight="1">
      <c r="A43" s="222"/>
      <c r="B43" s="222"/>
      <c r="C43" s="222"/>
      <c r="D43" s="225"/>
      <c r="E43" s="216">
        <f t="shared" si="0"/>
        <v>37</v>
      </c>
      <c r="F43" s="217" t="str">
        <f>"項番"&amp;E41&amp;"について、同じ団体内での利用者を対象として保護または保護解除できること。"</f>
        <v>項番35について、同じ団体内での利用者を対象として保護または保護解除できること。</v>
      </c>
      <c r="G43" s="218" t="s">
        <v>567</v>
      </c>
      <c r="H43" s="219" t="s">
        <v>546</v>
      </c>
      <c r="I43" s="168" t="s">
        <v>444</v>
      </c>
      <c r="J43" s="168"/>
      <c r="K43" s="224"/>
    </row>
    <row r="44" spans="1:11" ht="70.5" customHeight="1">
      <c r="A44" s="222"/>
      <c r="B44" s="222"/>
      <c r="C44" s="222"/>
      <c r="D44" s="222" t="s">
        <v>276</v>
      </c>
      <c r="E44" s="216">
        <f t="shared" si="0"/>
        <v>38</v>
      </c>
      <c r="F44" s="217" t="s">
        <v>416</v>
      </c>
      <c r="G44" s="229" t="s">
        <v>566</v>
      </c>
      <c r="H44" s="219" t="s">
        <v>576</v>
      </c>
      <c r="I44" s="168" t="s">
        <v>444</v>
      </c>
      <c r="J44" s="168"/>
      <c r="K44" s="224"/>
    </row>
    <row r="45" spans="1:11" ht="97.5" customHeight="1">
      <c r="A45" s="222"/>
      <c r="B45" s="222"/>
      <c r="C45" s="222"/>
      <c r="D45" s="214" t="s">
        <v>93</v>
      </c>
      <c r="E45" s="216">
        <f t="shared" si="0"/>
        <v>39</v>
      </c>
      <c r="F45" s="217" t="str">
        <f>"項番"&amp;E36&amp;"の一覧表から作成した設計書を選択し、複写先の設計書番号を付番して複写元設計書全てを複写できること。
複写は、同一の諸経費区分のみとするが、設計書区分は問わないこと。ただし、出来高設計及びスライド設計はこの限りではない。
"</f>
        <v xml:space="preserve">項番30の一覧表から作成した設計書を選択し、複写先の設計書番号を付番して複写元設計書全てを複写できること。
複写は、同一の諸経費区分のみとするが、設計書区分は問わないこと。ただし、出来高設計及びスライド設計はこの限りではない。
</v>
      </c>
      <c r="G45" s="218" t="s">
        <v>568</v>
      </c>
      <c r="H45" s="219"/>
      <c r="I45" s="168" t="s">
        <v>444</v>
      </c>
      <c r="J45" s="168"/>
      <c r="K45" s="224"/>
    </row>
    <row r="46" spans="1:11" ht="40.5" customHeight="1">
      <c r="A46" s="222"/>
      <c r="B46" s="222"/>
      <c r="C46" s="222"/>
      <c r="D46" s="222"/>
      <c r="E46" s="216">
        <f t="shared" si="0"/>
        <v>40</v>
      </c>
      <c r="F46" s="217" t="str">
        <f>"項番"&amp;E45&amp;"について、同じ所属内での利用者を対象として複写ができること。"</f>
        <v>項番39について、同じ所属内での利用者を対象として複写ができること。</v>
      </c>
      <c r="G46" s="229" t="s">
        <v>566</v>
      </c>
      <c r="H46" s="219"/>
      <c r="I46" s="168" t="s">
        <v>444</v>
      </c>
      <c r="J46" s="168"/>
      <c r="K46" s="224"/>
    </row>
    <row r="47" spans="1:11" ht="40.5" customHeight="1">
      <c r="A47" s="222"/>
      <c r="B47" s="222"/>
      <c r="C47" s="222"/>
      <c r="D47" s="222"/>
      <c r="E47" s="216">
        <f t="shared" si="0"/>
        <v>41</v>
      </c>
      <c r="F47" s="217" t="str">
        <f>"項番"&amp;E45&amp;"について、同じ団体内での利用者を対象として複写ができること。"</f>
        <v>項番39について、同じ団体内での利用者を対象として複写ができること。</v>
      </c>
      <c r="G47" s="218" t="s">
        <v>567</v>
      </c>
      <c r="H47" s="219"/>
      <c r="I47" s="168" t="s">
        <v>444</v>
      </c>
      <c r="J47" s="168"/>
      <c r="K47" s="224"/>
    </row>
    <row r="48" spans="1:11" ht="54">
      <c r="A48" s="222"/>
      <c r="B48" s="222"/>
      <c r="C48" s="222"/>
      <c r="D48" s="225"/>
      <c r="E48" s="216">
        <f t="shared" si="0"/>
        <v>42</v>
      </c>
      <c r="F48" s="217" t="s">
        <v>413</v>
      </c>
      <c r="G48" s="218" t="s">
        <v>568</v>
      </c>
      <c r="H48" s="219"/>
      <c r="I48" s="168" t="s">
        <v>444</v>
      </c>
      <c r="J48" s="168"/>
      <c r="K48" s="224"/>
    </row>
    <row r="49" spans="1:11" ht="87.75" customHeight="1">
      <c r="A49" s="222"/>
      <c r="B49" s="222"/>
      <c r="C49" s="222"/>
      <c r="D49" s="215" t="s">
        <v>94</v>
      </c>
      <c r="E49" s="216">
        <f t="shared" si="0"/>
        <v>43</v>
      </c>
      <c r="F49" s="226" t="s">
        <v>577</v>
      </c>
      <c r="G49" s="218" t="s">
        <v>568</v>
      </c>
      <c r="H49" s="219"/>
      <c r="I49" s="168" t="s">
        <v>540</v>
      </c>
      <c r="J49" s="168"/>
      <c r="K49" s="224"/>
    </row>
    <row r="50" spans="1:11" ht="63.75" customHeight="1">
      <c r="A50" s="222"/>
      <c r="B50" s="222"/>
      <c r="C50" s="222"/>
      <c r="D50" s="215" t="s">
        <v>95</v>
      </c>
      <c r="E50" s="216">
        <f t="shared" si="0"/>
        <v>44</v>
      </c>
      <c r="F50" s="217" t="s">
        <v>404</v>
      </c>
      <c r="G50" s="218" t="s">
        <v>568</v>
      </c>
      <c r="H50" s="219" t="s">
        <v>547</v>
      </c>
      <c r="I50" s="168" t="s">
        <v>444</v>
      </c>
      <c r="J50" s="168"/>
      <c r="K50" s="224"/>
    </row>
    <row r="51" spans="1:11" ht="40.5">
      <c r="A51" s="222"/>
      <c r="B51" s="222"/>
      <c r="C51" s="225"/>
      <c r="D51" s="225" t="s">
        <v>95</v>
      </c>
      <c r="E51" s="216">
        <f t="shared" si="0"/>
        <v>45</v>
      </c>
      <c r="F51" s="230" t="str">
        <f>"項番"&amp;E50&amp;"について、同じ所属内での利用者を対象として外部保存・復元ができること。
"</f>
        <v xml:space="preserve">項番44について、同じ所属内での利用者を対象として外部保存・復元ができること。
</v>
      </c>
      <c r="G51" s="229" t="s">
        <v>566</v>
      </c>
      <c r="H51" s="231"/>
      <c r="I51" s="232" t="s">
        <v>444</v>
      </c>
      <c r="J51" s="232"/>
      <c r="K51" s="233"/>
    </row>
    <row r="52" spans="1:11" ht="37.5" customHeight="1">
      <c r="A52" s="222"/>
      <c r="B52" s="222"/>
      <c r="C52" s="222" t="s">
        <v>89</v>
      </c>
      <c r="D52" s="222" t="s">
        <v>95</v>
      </c>
      <c r="E52" s="216">
        <f t="shared" si="0"/>
        <v>46</v>
      </c>
      <c r="F52" s="230" t="str">
        <f>"項番"&amp;E50&amp;"について、同じ団体内での利用者を対象として外部保存・復元ができること。"</f>
        <v>項番44について、同じ団体内での利用者を対象として外部保存・復元ができること。</v>
      </c>
      <c r="G52" s="218" t="s">
        <v>567</v>
      </c>
      <c r="H52" s="231"/>
      <c r="I52" s="232" t="s">
        <v>444</v>
      </c>
      <c r="J52" s="232"/>
      <c r="K52" s="233"/>
    </row>
    <row r="53" spans="1:11" ht="27">
      <c r="A53" s="222"/>
      <c r="B53" s="222"/>
      <c r="C53" s="214" t="s">
        <v>96</v>
      </c>
      <c r="D53" s="214" t="s">
        <v>97</v>
      </c>
      <c r="E53" s="216">
        <f t="shared" si="0"/>
        <v>47</v>
      </c>
      <c r="F53" s="217" t="s">
        <v>346</v>
      </c>
      <c r="G53" s="218" t="s">
        <v>68</v>
      </c>
      <c r="H53" s="219"/>
      <c r="I53" s="168" t="s">
        <v>444</v>
      </c>
      <c r="J53" s="168"/>
      <c r="K53" s="224"/>
    </row>
    <row r="54" spans="1:11" ht="29.25" customHeight="1">
      <c r="A54" s="222"/>
      <c r="B54" s="222"/>
      <c r="C54" s="222"/>
      <c r="D54" s="225"/>
      <c r="E54" s="216">
        <f t="shared" si="0"/>
        <v>48</v>
      </c>
      <c r="F54" s="217" t="s">
        <v>310</v>
      </c>
      <c r="G54" s="218" t="s">
        <v>567</v>
      </c>
      <c r="H54" s="219"/>
      <c r="I54" s="168" t="s">
        <v>540</v>
      </c>
      <c r="J54" s="168"/>
      <c r="K54" s="224"/>
    </row>
    <row r="55" spans="1:11" ht="27">
      <c r="A55" s="225"/>
      <c r="B55" s="225"/>
      <c r="C55" s="225"/>
      <c r="D55" s="215" t="s">
        <v>96</v>
      </c>
      <c r="E55" s="216">
        <f t="shared" si="0"/>
        <v>49</v>
      </c>
      <c r="F55" s="217" t="s">
        <v>98</v>
      </c>
      <c r="G55" s="218" t="s">
        <v>68</v>
      </c>
      <c r="H55" s="219"/>
      <c r="I55" s="168" t="s">
        <v>540</v>
      </c>
      <c r="J55" s="168"/>
      <c r="K55" s="224"/>
    </row>
    <row r="56" spans="1:11" ht="81">
      <c r="A56" s="214" t="s">
        <v>77</v>
      </c>
      <c r="B56" s="214" t="s">
        <v>77</v>
      </c>
      <c r="C56" s="214" t="s">
        <v>79</v>
      </c>
      <c r="D56" s="215" t="s">
        <v>99</v>
      </c>
      <c r="E56" s="216">
        <f t="shared" si="0"/>
        <v>50</v>
      </c>
      <c r="F56" s="217" t="s">
        <v>578</v>
      </c>
      <c r="G56" s="218" t="s">
        <v>68</v>
      </c>
      <c r="H56" s="219"/>
      <c r="I56" s="168" t="s">
        <v>444</v>
      </c>
      <c r="J56" s="168"/>
      <c r="K56" s="224"/>
    </row>
    <row r="57" spans="1:11" ht="67.5">
      <c r="A57" s="222"/>
      <c r="B57" s="222"/>
      <c r="C57" s="222"/>
      <c r="D57" s="215" t="s">
        <v>100</v>
      </c>
      <c r="E57" s="216">
        <f t="shared" si="0"/>
        <v>51</v>
      </c>
      <c r="F57" s="217" t="s">
        <v>101</v>
      </c>
      <c r="G57" s="218" t="s">
        <v>68</v>
      </c>
      <c r="H57" s="219"/>
      <c r="I57" s="168" t="s">
        <v>444</v>
      </c>
      <c r="J57" s="168"/>
      <c r="K57" s="224"/>
    </row>
    <row r="58" spans="1:11" ht="40.5">
      <c r="A58" s="222"/>
      <c r="B58" s="222"/>
      <c r="C58" s="222"/>
      <c r="D58" s="215" t="s">
        <v>358</v>
      </c>
      <c r="E58" s="216">
        <f t="shared" si="0"/>
        <v>52</v>
      </c>
      <c r="F58" s="226" t="s">
        <v>359</v>
      </c>
      <c r="G58" s="218" t="s">
        <v>568</v>
      </c>
      <c r="H58" s="219"/>
      <c r="I58" s="168" t="s">
        <v>444</v>
      </c>
      <c r="J58" s="168"/>
      <c r="K58" s="224"/>
    </row>
    <row r="59" spans="1:11" ht="81">
      <c r="A59" s="222"/>
      <c r="B59" s="222"/>
      <c r="C59" s="222"/>
      <c r="D59" s="214" t="s">
        <v>102</v>
      </c>
      <c r="E59" s="216">
        <f t="shared" si="0"/>
        <v>53</v>
      </c>
      <c r="F59" s="217" t="s">
        <v>360</v>
      </c>
      <c r="G59" s="218" t="s">
        <v>568</v>
      </c>
      <c r="H59" s="219"/>
      <c r="I59" s="168" t="s">
        <v>444</v>
      </c>
      <c r="J59" s="168"/>
      <c r="K59" s="224"/>
    </row>
    <row r="60" spans="1:11" ht="82.15" customHeight="1">
      <c r="A60" s="222"/>
      <c r="B60" s="222"/>
      <c r="C60" s="225"/>
      <c r="D60" s="225"/>
      <c r="E60" s="216">
        <f t="shared" si="0"/>
        <v>54</v>
      </c>
      <c r="F60" s="226" t="str">
        <f>"項番"&amp;E59&amp;"について、項番"&amp;E32&amp;"に基づく変更、資料8に基づく出来高設計、スライド設計において、上下段等で新旧の情報を対比表示できること。
"</f>
        <v xml:space="preserve">項番53について、項番26に基づく変更、資料8に基づく出来高設計、スライド設計において、上下段等で新旧の情報を対比表示できること。
</v>
      </c>
      <c r="G60" s="218" t="s">
        <v>568</v>
      </c>
      <c r="H60" s="219" t="s">
        <v>555</v>
      </c>
      <c r="I60" s="168" t="s">
        <v>444</v>
      </c>
      <c r="J60" s="168"/>
      <c r="K60" s="224"/>
    </row>
    <row r="61" spans="1:11" ht="30" customHeight="1">
      <c r="A61" s="222"/>
      <c r="B61" s="222"/>
      <c r="C61" s="214" t="s">
        <v>103</v>
      </c>
      <c r="D61" s="215" t="s">
        <v>104</v>
      </c>
      <c r="E61" s="216">
        <f t="shared" si="0"/>
        <v>55</v>
      </c>
      <c r="F61" s="226" t="s">
        <v>313</v>
      </c>
      <c r="G61" s="218" t="s">
        <v>568</v>
      </c>
      <c r="H61" s="219"/>
      <c r="I61" s="168" t="s">
        <v>444</v>
      </c>
      <c r="J61" s="168"/>
      <c r="K61" s="224"/>
    </row>
    <row r="62" spans="1:11" ht="30" customHeight="1">
      <c r="A62" s="222"/>
      <c r="B62" s="222"/>
      <c r="C62" s="222"/>
      <c r="D62" s="215" t="s">
        <v>105</v>
      </c>
      <c r="E62" s="216">
        <f t="shared" si="0"/>
        <v>56</v>
      </c>
      <c r="F62" s="217" t="s">
        <v>579</v>
      </c>
      <c r="G62" s="218" t="s">
        <v>568</v>
      </c>
      <c r="H62" s="219"/>
      <c r="I62" s="168" t="s">
        <v>444</v>
      </c>
      <c r="J62" s="168"/>
      <c r="K62" s="224"/>
    </row>
    <row r="63" spans="1:11" ht="81">
      <c r="A63" s="222"/>
      <c r="B63" s="222"/>
      <c r="C63" s="222"/>
      <c r="D63" s="215" t="s">
        <v>106</v>
      </c>
      <c r="E63" s="216">
        <f t="shared" si="0"/>
        <v>57</v>
      </c>
      <c r="F63" s="217" t="s">
        <v>580</v>
      </c>
      <c r="G63" s="218" t="s">
        <v>568</v>
      </c>
      <c r="H63" s="219"/>
      <c r="I63" s="168" t="s">
        <v>444</v>
      </c>
      <c r="J63" s="168"/>
      <c r="K63" s="224"/>
    </row>
    <row r="64" spans="1:11" ht="129.75" customHeight="1">
      <c r="A64" s="222"/>
      <c r="B64" s="222"/>
      <c r="C64" s="222"/>
      <c r="D64" s="215" t="s">
        <v>275</v>
      </c>
      <c r="E64" s="216">
        <f t="shared" si="0"/>
        <v>58</v>
      </c>
      <c r="F64" s="217" t="s">
        <v>581</v>
      </c>
      <c r="G64" s="218" t="s">
        <v>568</v>
      </c>
      <c r="H64" s="219" t="s">
        <v>582</v>
      </c>
      <c r="I64" s="168" t="s">
        <v>444</v>
      </c>
      <c r="J64" s="168"/>
      <c r="K64" s="224"/>
    </row>
    <row r="65" spans="1:11" ht="62.25" customHeight="1">
      <c r="A65" s="222"/>
      <c r="B65" s="222"/>
      <c r="C65" s="222"/>
      <c r="D65" s="215" t="s">
        <v>556</v>
      </c>
      <c r="E65" s="216">
        <f t="shared" si="0"/>
        <v>59</v>
      </c>
      <c r="F65" s="217" t="s">
        <v>557</v>
      </c>
      <c r="G65" s="218" t="s">
        <v>568</v>
      </c>
      <c r="H65" s="219" t="s">
        <v>570</v>
      </c>
      <c r="I65" s="168" t="s">
        <v>446</v>
      </c>
      <c r="J65" s="168"/>
      <c r="K65" s="224"/>
    </row>
    <row r="66" spans="1:11" ht="40.5">
      <c r="A66" s="222"/>
      <c r="B66" s="222"/>
      <c r="C66" s="222"/>
      <c r="D66" s="215" t="s">
        <v>107</v>
      </c>
      <c r="E66" s="216">
        <f t="shared" si="0"/>
        <v>60</v>
      </c>
      <c r="F66" s="226" t="s">
        <v>314</v>
      </c>
      <c r="G66" s="218" t="s">
        <v>568</v>
      </c>
      <c r="H66" s="219"/>
      <c r="I66" s="168" t="s">
        <v>444</v>
      </c>
      <c r="J66" s="168"/>
      <c r="K66" s="224"/>
    </row>
    <row r="67" spans="1:11" ht="34.5" customHeight="1">
      <c r="A67" s="222"/>
      <c r="B67" s="222"/>
      <c r="C67" s="222"/>
      <c r="D67" s="214" t="s">
        <v>108</v>
      </c>
      <c r="E67" s="216">
        <f t="shared" si="0"/>
        <v>61</v>
      </c>
      <c r="F67" s="234" t="s">
        <v>315</v>
      </c>
      <c r="G67" s="218" t="s">
        <v>568</v>
      </c>
      <c r="H67" s="219"/>
      <c r="I67" s="168" t="s">
        <v>444</v>
      </c>
      <c r="J67" s="168"/>
      <c r="K67" s="224"/>
    </row>
    <row r="68" spans="1:11" ht="33.75" customHeight="1">
      <c r="A68" s="222"/>
      <c r="B68" s="222"/>
      <c r="C68" s="222"/>
      <c r="D68" s="222"/>
      <c r="E68" s="216">
        <f t="shared" si="0"/>
        <v>62</v>
      </c>
      <c r="F68" s="234" t="s">
        <v>564</v>
      </c>
      <c r="G68" s="218" t="s">
        <v>568</v>
      </c>
      <c r="H68" s="219"/>
      <c r="I68" s="168" t="s">
        <v>548</v>
      </c>
      <c r="J68" s="168"/>
      <c r="K68" s="224"/>
    </row>
    <row r="69" spans="1:11" ht="40.5">
      <c r="A69" s="222"/>
      <c r="B69" s="222"/>
      <c r="C69" s="214" t="s">
        <v>358</v>
      </c>
      <c r="D69" s="214" t="s">
        <v>109</v>
      </c>
      <c r="E69" s="216">
        <f t="shared" si="0"/>
        <v>63</v>
      </c>
      <c r="F69" s="226" t="s">
        <v>361</v>
      </c>
      <c r="G69" s="218" t="s">
        <v>568</v>
      </c>
      <c r="H69" s="219"/>
      <c r="I69" s="168" t="s">
        <v>444</v>
      </c>
      <c r="J69" s="168"/>
      <c r="K69" s="224"/>
    </row>
    <row r="70" spans="1:11" ht="54">
      <c r="A70" s="222"/>
      <c r="B70" s="222"/>
      <c r="C70" s="222"/>
      <c r="D70" s="225"/>
      <c r="E70" s="216">
        <f t="shared" si="0"/>
        <v>64</v>
      </c>
      <c r="F70" s="217" t="s">
        <v>362</v>
      </c>
      <c r="G70" s="218" t="s">
        <v>568</v>
      </c>
      <c r="H70" s="219"/>
      <c r="I70" s="168" t="s">
        <v>444</v>
      </c>
      <c r="J70" s="168"/>
      <c r="K70" s="224"/>
    </row>
    <row r="71" spans="1:11" ht="40.5">
      <c r="A71" s="222"/>
      <c r="B71" s="222"/>
      <c r="C71" s="222"/>
      <c r="D71" s="215" t="s">
        <v>110</v>
      </c>
      <c r="E71" s="216">
        <f t="shared" si="0"/>
        <v>65</v>
      </c>
      <c r="F71" s="217" t="s">
        <v>363</v>
      </c>
      <c r="G71" s="218" t="s">
        <v>568</v>
      </c>
      <c r="H71" s="219"/>
      <c r="I71" s="168" t="s">
        <v>444</v>
      </c>
      <c r="J71" s="168"/>
      <c r="K71" s="224"/>
    </row>
    <row r="72" spans="1:11" ht="81">
      <c r="A72" s="222"/>
      <c r="B72" s="222"/>
      <c r="C72" s="222"/>
      <c r="D72" s="215" t="s">
        <v>111</v>
      </c>
      <c r="E72" s="216">
        <f t="shared" si="0"/>
        <v>66</v>
      </c>
      <c r="F72" s="226" t="s">
        <v>364</v>
      </c>
      <c r="G72" s="218" t="s">
        <v>568</v>
      </c>
      <c r="H72" s="219"/>
      <c r="I72" s="168" t="s">
        <v>444</v>
      </c>
      <c r="J72" s="168"/>
      <c r="K72" s="224"/>
    </row>
    <row r="73" spans="1:11" ht="54">
      <c r="A73" s="222"/>
      <c r="B73" s="222"/>
      <c r="C73" s="222"/>
      <c r="D73" s="215" t="s">
        <v>112</v>
      </c>
      <c r="E73" s="216">
        <f t="shared" si="0"/>
        <v>67</v>
      </c>
      <c r="F73" s="217" t="s">
        <v>412</v>
      </c>
      <c r="G73" s="218" t="s">
        <v>568</v>
      </c>
      <c r="H73" s="219"/>
      <c r="I73" s="168" t="s">
        <v>444</v>
      </c>
      <c r="J73" s="168"/>
      <c r="K73" s="224"/>
    </row>
    <row r="74" spans="1:11" ht="106.5" customHeight="1">
      <c r="A74" s="222"/>
      <c r="B74" s="222"/>
      <c r="C74" s="222"/>
      <c r="D74" s="215" t="s">
        <v>583</v>
      </c>
      <c r="E74" s="216">
        <f t="shared" ref="E74:E137" si="1">ROW()-6</f>
        <v>68</v>
      </c>
      <c r="F74" s="215" t="s">
        <v>365</v>
      </c>
      <c r="G74" s="218" t="s">
        <v>568</v>
      </c>
      <c r="H74" s="223" t="s">
        <v>549</v>
      </c>
      <c r="I74" s="168" t="s">
        <v>540</v>
      </c>
      <c r="J74" s="168"/>
      <c r="K74" s="224"/>
    </row>
    <row r="75" spans="1:11" ht="42" customHeight="1">
      <c r="A75" s="222"/>
      <c r="B75" s="222"/>
      <c r="C75" s="222"/>
      <c r="D75" s="215" t="s">
        <v>113</v>
      </c>
      <c r="E75" s="216">
        <f t="shared" si="1"/>
        <v>69</v>
      </c>
      <c r="F75" s="217" t="s">
        <v>550</v>
      </c>
      <c r="G75" s="218" t="s">
        <v>568</v>
      </c>
      <c r="H75" s="219"/>
      <c r="I75" s="168" t="s">
        <v>444</v>
      </c>
      <c r="J75" s="168"/>
      <c r="K75" s="224"/>
    </row>
    <row r="76" spans="1:11" ht="67.5">
      <c r="A76" s="225"/>
      <c r="B76" s="225"/>
      <c r="C76" s="225"/>
      <c r="D76" s="215" t="s">
        <v>114</v>
      </c>
      <c r="E76" s="216">
        <f t="shared" si="1"/>
        <v>70</v>
      </c>
      <c r="F76" s="217" t="s">
        <v>366</v>
      </c>
      <c r="G76" s="218" t="s">
        <v>568</v>
      </c>
      <c r="H76" s="219"/>
      <c r="I76" s="168" t="s">
        <v>444</v>
      </c>
      <c r="J76" s="168"/>
      <c r="K76" s="224"/>
    </row>
    <row r="77" spans="1:11" ht="108">
      <c r="A77" s="214" t="s">
        <v>77</v>
      </c>
      <c r="B77" s="214" t="s">
        <v>77</v>
      </c>
      <c r="C77" s="214" t="s">
        <v>358</v>
      </c>
      <c r="D77" s="226" t="s">
        <v>115</v>
      </c>
      <c r="E77" s="216">
        <f t="shared" si="1"/>
        <v>71</v>
      </c>
      <c r="F77" s="235" t="s">
        <v>367</v>
      </c>
      <c r="G77" s="218" t="s">
        <v>568</v>
      </c>
      <c r="H77" s="219"/>
      <c r="I77" s="168" t="s">
        <v>444</v>
      </c>
      <c r="J77" s="168"/>
      <c r="K77" s="224"/>
    </row>
    <row r="78" spans="1:11" ht="81">
      <c r="A78" s="222"/>
      <c r="B78" s="222"/>
      <c r="C78" s="222"/>
      <c r="D78" s="236" t="s">
        <v>316</v>
      </c>
      <c r="E78" s="216">
        <f t="shared" si="1"/>
        <v>72</v>
      </c>
      <c r="F78" s="226" t="s">
        <v>368</v>
      </c>
      <c r="G78" s="218" t="s">
        <v>568</v>
      </c>
      <c r="H78" s="219"/>
      <c r="I78" s="168" t="s">
        <v>444</v>
      </c>
      <c r="J78" s="168"/>
      <c r="K78" s="224"/>
    </row>
    <row r="79" spans="1:11" ht="40.5">
      <c r="A79" s="222"/>
      <c r="B79" s="222"/>
      <c r="C79" s="225"/>
      <c r="D79" s="215" t="s">
        <v>117</v>
      </c>
      <c r="E79" s="216">
        <f t="shared" si="1"/>
        <v>73</v>
      </c>
      <c r="F79" s="217" t="s">
        <v>118</v>
      </c>
      <c r="G79" s="218" t="s">
        <v>568</v>
      </c>
      <c r="H79" s="219"/>
      <c r="I79" s="168" t="s">
        <v>444</v>
      </c>
      <c r="J79" s="168"/>
      <c r="K79" s="224"/>
    </row>
    <row r="80" spans="1:11" ht="67.5">
      <c r="A80" s="222"/>
      <c r="B80" s="222"/>
      <c r="C80" s="214" t="s">
        <v>119</v>
      </c>
      <c r="D80" s="214" t="s">
        <v>120</v>
      </c>
      <c r="E80" s="216">
        <f t="shared" si="1"/>
        <v>74</v>
      </c>
      <c r="F80" s="235" t="s">
        <v>369</v>
      </c>
      <c r="G80" s="218" t="s">
        <v>568</v>
      </c>
      <c r="H80" s="223" t="s">
        <v>121</v>
      </c>
      <c r="I80" s="168" t="s">
        <v>444</v>
      </c>
      <c r="J80" s="168"/>
      <c r="K80" s="224"/>
    </row>
    <row r="81" spans="1:11" ht="40.5">
      <c r="A81" s="222"/>
      <c r="B81" s="222"/>
      <c r="C81" s="222"/>
      <c r="D81" s="222"/>
      <c r="E81" s="216">
        <f t="shared" si="1"/>
        <v>75</v>
      </c>
      <c r="F81" s="217" t="s">
        <v>584</v>
      </c>
      <c r="G81" s="218" t="s">
        <v>568</v>
      </c>
      <c r="H81" s="219"/>
      <c r="I81" s="168" t="s">
        <v>444</v>
      </c>
      <c r="J81" s="168"/>
      <c r="K81" s="224"/>
    </row>
    <row r="82" spans="1:11" ht="54">
      <c r="A82" s="222"/>
      <c r="B82" s="222"/>
      <c r="C82" s="222"/>
      <c r="D82" s="225"/>
      <c r="E82" s="216">
        <f t="shared" si="1"/>
        <v>76</v>
      </c>
      <c r="F82" s="215" t="s">
        <v>370</v>
      </c>
      <c r="G82" s="218" t="s">
        <v>568</v>
      </c>
      <c r="H82" s="223"/>
      <c r="I82" s="168" t="s">
        <v>444</v>
      </c>
      <c r="J82" s="168"/>
      <c r="K82" s="224"/>
    </row>
    <row r="83" spans="1:11" ht="27">
      <c r="A83" s="222"/>
      <c r="B83" s="222"/>
      <c r="C83" s="222"/>
      <c r="D83" s="225" t="s">
        <v>122</v>
      </c>
      <c r="E83" s="216">
        <f t="shared" si="1"/>
        <v>77</v>
      </c>
      <c r="F83" s="215" t="s">
        <v>123</v>
      </c>
      <c r="G83" s="218" t="s">
        <v>568</v>
      </c>
      <c r="H83" s="223"/>
      <c r="I83" s="168" t="s">
        <v>444</v>
      </c>
      <c r="J83" s="168"/>
      <c r="K83" s="224"/>
    </row>
    <row r="84" spans="1:11" ht="27">
      <c r="A84" s="222"/>
      <c r="B84" s="222"/>
      <c r="C84" s="222"/>
      <c r="D84" s="215" t="s">
        <v>124</v>
      </c>
      <c r="E84" s="216">
        <f t="shared" si="1"/>
        <v>78</v>
      </c>
      <c r="F84" s="215" t="s">
        <v>317</v>
      </c>
      <c r="G84" s="218" t="s">
        <v>568</v>
      </c>
      <c r="H84" s="223"/>
      <c r="I84" s="168" t="s">
        <v>444</v>
      </c>
      <c r="J84" s="168"/>
      <c r="K84" s="224"/>
    </row>
    <row r="85" spans="1:11" ht="40.5">
      <c r="A85" s="222"/>
      <c r="B85" s="222"/>
      <c r="C85" s="222"/>
      <c r="D85" s="226" t="s">
        <v>112</v>
      </c>
      <c r="E85" s="216">
        <f t="shared" si="1"/>
        <v>79</v>
      </c>
      <c r="F85" s="226" t="s">
        <v>585</v>
      </c>
      <c r="G85" s="218" t="s">
        <v>568</v>
      </c>
      <c r="H85" s="227"/>
      <c r="I85" s="168" t="s">
        <v>444</v>
      </c>
      <c r="J85" s="168"/>
      <c r="K85" s="224"/>
    </row>
    <row r="86" spans="1:11" ht="40.5">
      <c r="A86" s="222"/>
      <c r="B86" s="222"/>
      <c r="C86" s="222"/>
      <c r="D86" s="226" t="s">
        <v>125</v>
      </c>
      <c r="E86" s="216">
        <f t="shared" si="1"/>
        <v>80</v>
      </c>
      <c r="F86" s="226" t="s">
        <v>319</v>
      </c>
      <c r="G86" s="218" t="s">
        <v>568</v>
      </c>
      <c r="H86" s="227" t="s">
        <v>586</v>
      </c>
      <c r="I86" s="168" t="s">
        <v>444</v>
      </c>
      <c r="J86" s="168"/>
      <c r="K86" s="224"/>
    </row>
    <row r="87" spans="1:11" ht="67.5">
      <c r="A87" s="222"/>
      <c r="B87" s="222"/>
      <c r="C87" s="222"/>
      <c r="D87" s="214" t="s">
        <v>583</v>
      </c>
      <c r="E87" s="216">
        <f t="shared" si="1"/>
        <v>81</v>
      </c>
      <c r="F87" s="235" t="s">
        <v>371</v>
      </c>
      <c r="G87" s="218" t="s">
        <v>568</v>
      </c>
      <c r="H87" s="227"/>
      <c r="I87" s="168" t="s">
        <v>444</v>
      </c>
      <c r="J87" s="168"/>
      <c r="K87" s="224"/>
    </row>
    <row r="88" spans="1:11" ht="54" customHeight="1">
      <c r="A88" s="222"/>
      <c r="B88" s="222"/>
      <c r="C88" s="222"/>
      <c r="D88" s="215" t="s">
        <v>126</v>
      </c>
      <c r="E88" s="216">
        <f t="shared" si="1"/>
        <v>82</v>
      </c>
      <c r="F88" s="226" t="s">
        <v>318</v>
      </c>
      <c r="G88" s="218" t="s">
        <v>568</v>
      </c>
      <c r="H88" s="227"/>
      <c r="I88" s="168" t="s">
        <v>444</v>
      </c>
      <c r="J88" s="168"/>
      <c r="K88" s="224"/>
    </row>
    <row r="89" spans="1:11" ht="40.5">
      <c r="A89" s="222"/>
      <c r="B89" s="222"/>
      <c r="C89" s="222"/>
      <c r="D89" s="215" t="s">
        <v>117</v>
      </c>
      <c r="E89" s="216">
        <f t="shared" si="1"/>
        <v>83</v>
      </c>
      <c r="F89" s="217" t="s">
        <v>127</v>
      </c>
      <c r="G89" s="218" t="s">
        <v>568</v>
      </c>
      <c r="H89" s="219"/>
      <c r="I89" s="168" t="s">
        <v>444</v>
      </c>
      <c r="J89" s="168"/>
      <c r="K89" s="224"/>
    </row>
    <row r="90" spans="1:11" ht="81">
      <c r="A90" s="222"/>
      <c r="B90" s="222"/>
      <c r="C90" s="222"/>
      <c r="D90" s="215" t="s">
        <v>128</v>
      </c>
      <c r="E90" s="216">
        <f t="shared" si="1"/>
        <v>84</v>
      </c>
      <c r="F90" s="226" t="s">
        <v>587</v>
      </c>
      <c r="G90" s="218" t="s">
        <v>568</v>
      </c>
      <c r="H90" s="219"/>
      <c r="I90" s="168" t="s">
        <v>444</v>
      </c>
      <c r="J90" s="168"/>
      <c r="K90" s="224"/>
    </row>
    <row r="91" spans="1:11" ht="74.25" customHeight="1">
      <c r="A91" s="222"/>
      <c r="B91" s="222"/>
      <c r="C91" s="222"/>
      <c r="D91" s="215" t="s">
        <v>129</v>
      </c>
      <c r="E91" s="216">
        <f t="shared" si="1"/>
        <v>85</v>
      </c>
      <c r="F91" s="217" t="s">
        <v>320</v>
      </c>
      <c r="G91" s="218" t="s">
        <v>568</v>
      </c>
      <c r="H91" s="219" t="s">
        <v>411</v>
      </c>
      <c r="I91" s="168" t="s">
        <v>444</v>
      </c>
      <c r="J91" s="168"/>
      <c r="K91" s="224"/>
    </row>
    <row r="92" spans="1:11" ht="140.25" customHeight="1">
      <c r="A92" s="222"/>
      <c r="B92" s="222"/>
      <c r="C92" s="222"/>
      <c r="D92" s="215" t="s">
        <v>115</v>
      </c>
      <c r="E92" s="216">
        <f t="shared" si="1"/>
        <v>86</v>
      </c>
      <c r="F92" s="217" t="s">
        <v>372</v>
      </c>
      <c r="G92" s="218" t="s">
        <v>568</v>
      </c>
      <c r="H92" s="219"/>
      <c r="I92" s="168" t="s">
        <v>444</v>
      </c>
      <c r="J92" s="168"/>
      <c r="K92" s="224"/>
    </row>
    <row r="93" spans="1:11" ht="108.75" customHeight="1">
      <c r="A93" s="222"/>
      <c r="B93" s="222"/>
      <c r="C93" s="222"/>
      <c r="D93" s="214" t="s">
        <v>116</v>
      </c>
      <c r="E93" s="216">
        <f t="shared" si="1"/>
        <v>87</v>
      </c>
      <c r="F93" s="217" t="s">
        <v>373</v>
      </c>
      <c r="G93" s="218" t="s">
        <v>568</v>
      </c>
      <c r="H93" s="219"/>
      <c r="I93" s="168" t="s">
        <v>444</v>
      </c>
      <c r="J93" s="168"/>
      <c r="K93" s="224"/>
    </row>
    <row r="94" spans="1:11" ht="40.5">
      <c r="A94" s="222"/>
      <c r="B94" s="222"/>
      <c r="C94" s="222"/>
      <c r="D94" s="225"/>
      <c r="E94" s="216">
        <f t="shared" si="1"/>
        <v>88</v>
      </c>
      <c r="F94" s="217" t="s">
        <v>322</v>
      </c>
      <c r="G94" s="218" t="s">
        <v>568</v>
      </c>
      <c r="H94" s="219" t="s">
        <v>321</v>
      </c>
      <c r="I94" s="168" t="s">
        <v>444</v>
      </c>
      <c r="J94" s="168"/>
      <c r="K94" s="224"/>
    </row>
    <row r="95" spans="1:11" ht="67.5">
      <c r="A95" s="225"/>
      <c r="B95" s="225"/>
      <c r="C95" s="225"/>
      <c r="D95" s="215" t="s">
        <v>130</v>
      </c>
      <c r="E95" s="216">
        <f t="shared" si="1"/>
        <v>89</v>
      </c>
      <c r="F95" s="217" t="s">
        <v>588</v>
      </c>
      <c r="G95" s="218" t="s">
        <v>568</v>
      </c>
      <c r="H95" s="219"/>
      <c r="I95" s="168" t="s">
        <v>444</v>
      </c>
      <c r="J95" s="168"/>
      <c r="K95" s="224"/>
    </row>
    <row r="96" spans="1:11" ht="198" customHeight="1">
      <c r="A96" s="214" t="s">
        <v>77</v>
      </c>
      <c r="B96" s="214" t="s">
        <v>77</v>
      </c>
      <c r="C96" s="214" t="s">
        <v>119</v>
      </c>
      <c r="D96" s="214" t="s">
        <v>131</v>
      </c>
      <c r="E96" s="216">
        <f t="shared" si="1"/>
        <v>90</v>
      </c>
      <c r="F96" s="217" t="s">
        <v>323</v>
      </c>
      <c r="G96" s="218" t="s">
        <v>568</v>
      </c>
      <c r="H96" s="227" t="s">
        <v>565</v>
      </c>
      <c r="I96" s="168" t="s">
        <v>444</v>
      </c>
      <c r="J96" s="168"/>
      <c r="K96" s="224"/>
    </row>
    <row r="97" spans="1:11" ht="67.5">
      <c r="A97" s="222"/>
      <c r="B97" s="222"/>
      <c r="C97" s="222"/>
      <c r="D97" s="214" t="s">
        <v>132</v>
      </c>
      <c r="E97" s="216">
        <f t="shared" si="1"/>
        <v>91</v>
      </c>
      <c r="F97" s="217" t="s">
        <v>589</v>
      </c>
      <c r="G97" s="218" t="s">
        <v>568</v>
      </c>
      <c r="H97" s="219"/>
      <c r="I97" s="168" t="s">
        <v>444</v>
      </c>
      <c r="J97" s="168"/>
      <c r="K97" s="224"/>
    </row>
    <row r="98" spans="1:11" ht="54">
      <c r="A98" s="222"/>
      <c r="B98" s="222"/>
      <c r="C98" s="222"/>
      <c r="D98" s="215" t="s">
        <v>324</v>
      </c>
      <c r="E98" s="216">
        <f t="shared" si="1"/>
        <v>92</v>
      </c>
      <c r="F98" s="226" t="s">
        <v>325</v>
      </c>
      <c r="G98" s="218" t="s">
        <v>568</v>
      </c>
      <c r="H98" s="219" t="s">
        <v>590</v>
      </c>
      <c r="I98" s="168" t="s">
        <v>540</v>
      </c>
      <c r="J98" s="168"/>
      <c r="K98" s="224"/>
    </row>
    <row r="99" spans="1:11" ht="40.5">
      <c r="A99" s="222"/>
      <c r="B99" s="222"/>
      <c r="C99" s="215" t="s">
        <v>122</v>
      </c>
      <c r="D99" s="215" t="s">
        <v>122</v>
      </c>
      <c r="E99" s="216">
        <f t="shared" si="1"/>
        <v>93</v>
      </c>
      <c r="F99" s="217" t="s">
        <v>134</v>
      </c>
      <c r="G99" s="218" t="s">
        <v>568</v>
      </c>
      <c r="H99" s="219"/>
      <c r="I99" s="168" t="s">
        <v>444</v>
      </c>
      <c r="J99" s="168"/>
      <c r="K99" s="224"/>
    </row>
    <row r="100" spans="1:11" ht="175.5">
      <c r="A100" s="222"/>
      <c r="B100" s="222"/>
      <c r="C100" s="214" t="s">
        <v>135</v>
      </c>
      <c r="D100" s="215" t="s">
        <v>136</v>
      </c>
      <c r="E100" s="216">
        <f t="shared" si="1"/>
        <v>94</v>
      </c>
      <c r="F100" s="217" t="s">
        <v>137</v>
      </c>
      <c r="G100" s="218" t="s">
        <v>568</v>
      </c>
      <c r="H100" s="219" t="s">
        <v>326</v>
      </c>
      <c r="I100" s="168" t="s">
        <v>444</v>
      </c>
      <c r="J100" s="168"/>
      <c r="K100" s="224"/>
    </row>
    <row r="101" spans="1:11" ht="40.5">
      <c r="A101" s="222"/>
      <c r="B101" s="222"/>
      <c r="C101" s="222"/>
      <c r="D101" s="215" t="s">
        <v>138</v>
      </c>
      <c r="E101" s="216">
        <f t="shared" si="1"/>
        <v>95</v>
      </c>
      <c r="F101" s="217" t="s">
        <v>139</v>
      </c>
      <c r="G101" s="218" t="s">
        <v>568</v>
      </c>
      <c r="H101" s="219"/>
      <c r="I101" s="168" t="s">
        <v>444</v>
      </c>
      <c r="J101" s="168"/>
      <c r="K101" s="224"/>
    </row>
    <row r="102" spans="1:11" ht="27">
      <c r="A102" s="222"/>
      <c r="B102" s="222"/>
      <c r="C102" s="222"/>
      <c r="D102" s="215" t="s">
        <v>140</v>
      </c>
      <c r="E102" s="216">
        <f t="shared" si="1"/>
        <v>96</v>
      </c>
      <c r="F102" s="217" t="s">
        <v>327</v>
      </c>
      <c r="G102" s="218" t="s">
        <v>568</v>
      </c>
      <c r="H102" s="219"/>
      <c r="I102" s="168" t="s">
        <v>444</v>
      </c>
      <c r="J102" s="168"/>
      <c r="K102" s="224"/>
    </row>
    <row r="103" spans="1:11" ht="54">
      <c r="A103" s="222"/>
      <c r="B103" s="222"/>
      <c r="C103" s="222"/>
      <c r="D103" s="215" t="s">
        <v>119</v>
      </c>
      <c r="E103" s="216">
        <f t="shared" si="1"/>
        <v>97</v>
      </c>
      <c r="F103" s="217" t="s">
        <v>141</v>
      </c>
      <c r="G103" s="218" t="s">
        <v>568</v>
      </c>
      <c r="H103" s="219" t="s">
        <v>142</v>
      </c>
      <c r="I103" s="168" t="s">
        <v>444</v>
      </c>
      <c r="J103" s="168"/>
      <c r="K103" s="224"/>
    </row>
    <row r="104" spans="1:11" ht="67.5">
      <c r="A104" s="222"/>
      <c r="B104" s="222"/>
      <c r="C104" s="222"/>
      <c r="D104" s="214" t="s">
        <v>143</v>
      </c>
      <c r="E104" s="216">
        <f t="shared" si="1"/>
        <v>98</v>
      </c>
      <c r="F104" s="217" t="s">
        <v>591</v>
      </c>
      <c r="G104" s="218" t="s">
        <v>568</v>
      </c>
      <c r="H104" s="219"/>
      <c r="I104" s="168" t="s">
        <v>444</v>
      </c>
      <c r="J104" s="168"/>
      <c r="K104" s="224"/>
    </row>
    <row r="105" spans="1:11" ht="40.5">
      <c r="A105" s="222"/>
      <c r="B105" s="222"/>
      <c r="C105" s="222"/>
      <c r="D105" s="222"/>
      <c r="E105" s="216">
        <f t="shared" si="1"/>
        <v>99</v>
      </c>
      <c r="F105" s="217" t="str">
        <f>"項番"&amp;E104&amp;"について、同じ所属内での利用者を対象として流用できること。
"</f>
        <v xml:space="preserve">項番98について、同じ所属内での利用者を対象として流用できること。
</v>
      </c>
      <c r="G105" s="229" t="s">
        <v>566</v>
      </c>
      <c r="H105" s="219"/>
      <c r="I105" s="168" t="s">
        <v>444</v>
      </c>
      <c r="J105" s="168"/>
      <c r="K105" s="224"/>
    </row>
    <row r="106" spans="1:11" ht="40.5">
      <c r="A106" s="222"/>
      <c r="B106" s="222"/>
      <c r="C106" s="222"/>
      <c r="D106" s="222"/>
      <c r="E106" s="216">
        <f t="shared" si="1"/>
        <v>100</v>
      </c>
      <c r="F106" s="217" t="str">
        <f>"項番"&amp;E104&amp;"について、同じ団体内での利用者を対象として流用できること。
"</f>
        <v xml:space="preserve">項番98について、同じ団体内での利用者を対象として流用できること。
</v>
      </c>
      <c r="G106" s="218" t="s">
        <v>567</v>
      </c>
      <c r="H106" s="219"/>
      <c r="I106" s="168" t="s">
        <v>444</v>
      </c>
      <c r="J106" s="168"/>
      <c r="K106" s="224"/>
    </row>
    <row r="107" spans="1:11" ht="40.5">
      <c r="A107" s="222"/>
      <c r="B107" s="222"/>
      <c r="C107" s="222"/>
      <c r="D107" s="215" t="s">
        <v>130</v>
      </c>
      <c r="E107" s="216">
        <f t="shared" si="1"/>
        <v>101</v>
      </c>
      <c r="F107" s="217" t="s">
        <v>144</v>
      </c>
      <c r="G107" s="218" t="s">
        <v>568</v>
      </c>
      <c r="H107" s="219"/>
      <c r="I107" s="168" t="s">
        <v>444</v>
      </c>
      <c r="J107" s="168"/>
      <c r="K107" s="224"/>
    </row>
    <row r="108" spans="1:11" ht="84" customHeight="1">
      <c r="A108" s="222"/>
      <c r="B108" s="222"/>
      <c r="C108" s="222"/>
      <c r="D108" s="215" t="s">
        <v>131</v>
      </c>
      <c r="E108" s="216">
        <f t="shared" si="1"/>
        <v>102</v>
      </c>
      <c r="F108" s="217" t="s">
        <v>145</v>
      </c>
      <c r="G108" s="218" t="s">
        <v>568</v>
      </c>
      <c r="H108" s="227" t="s">
        <v>565</v>
      </c>
      <c r="I108" s="168" t="s">
        <v>444</v>
      </c>
      <c r="J108" s="168"/>
      <c r="K108" s="224"/>
    </row>
    <row r="109" spans="1:11" ht="67.5">
      <c r="A109" s="225"/>
      <c r="B109" s="225"/>
      <c r="C109" s="225"/>
      <c r="D109" s="215" t="s">
        <v>146</v>
      </c>
      <c r="E109" s="216">
        <f t="shared" si="1"/>
        <v>103</v>
      </c>
      <c r="F109" s="217" t="s">
        <v>147</v>
      </c>
      <c r="G109" s="218" t="s">
        <v>568</v>
      </c>
      <c r="H109" s="219"/>
      <c r="I109" s="168" t="s">
        <v>540</v>
      </c>
      <c r="J109" s="168"/>
      <c r="K109" s="224"/>
    </row>
    <row r="110" spans="1:11" ht="189">
      <c r="A110" s="214" t="s">
        <v>77</v>
      </c>
      <c r="B110" s="214" t="s">
        <v>77</v>
      </c>
      <c r="C110" s="214" t="s">
        <v>148</v>
      </c>
      <c r="D110" s="215" t="s">
        <v>148</v>
      </c>
      <c r="E110" s="216">
        <f t="shared" si="1"/>
        <v>104</v>
      </c>
      <c r="F110" s="217" t="s">
        <v>592</v>
      </c>
      <c r="G110" s="218" t="s">
        <v>568</v>
      </c>
      <c r="H110" s="219" t="s">
        <v>551</v>
      </c>
      <c r="I110" s="168" t="s">
        <v>444</v>
      </c>
      <c r="J110" s="168"/>
      <c r="K110" s="224"/>
    </row>
    <row r="111" spans="1:11" ht="40.5">
      <c r="A111" s="222"/>
      <c r="B111" s="222"/>
      <c r="C111" s="222"/>
      <c r="D111" s="215" t="s">
        <v>138</v>
      </c>
      <c r="E111" s="216">
        <f t="shared" si="1"/>
        <v>105</v>
      </c>
      <c r="F111" s="217" t="s">
        <v>593</v>
      </c>
      <c r="G111" s="218" t="s">
        <v>568</v>
      </c>
      <c r="H111" s="219"/>
      <c r="I111" s="168" t="s">
        <v>444</v>
      </c>
      <c r="J111" s="168"/>
      <c r="K111" s="224"/>
    </row>
    <row r="112" spans="1:11" ht="27">
      <c r="A112" s="222"/>
      <c r="B112" s="222"/>
      <c r="C112" s="222"/>
      <c r="D112" s="215" t="s">
        <v>140</v>
      </c>
      <c r="E112" s="216">
        <f t="shared" si="1"/>
        <v>106</v>
      </c>
      <c r="F112" s="217" t="s">
        <v>594</v>
      </c>
      <c r="G112" s="218" t="s">
        <v>568</v>
      </c>
      <c r="H112" s="219"/>
      <c r="I112" s="168" t="s">
        <v>444</v>
      </c>
      <c r="J112" s="168"/>
      <c r="K112" s="224"/>
    </row>
    <row r="113" spans="1:11" ht="40.5">
      <c r="A113" s="222"/>
      <c r="B113" s="222"/>
      <c r="C113" s="222"/>
      <c r="D113" s="214" t="s">
        <v>143</v>
      </c>
      <c r="E113" s="216">
        <f t="shared" si="1"/>
        <v>107</v>
      </c>
      <c r="F113" s="217" t="s">
        <v>595</v>
      </c>
      <c r="G113" s="218" t="s">
        <v>568</v>
      </c>
      <c r="H113" s="219"/>
      <c r="I113" s="168" t="s">
        <v>444</v>
      </c>
      <c r="J113" s="168"/>
      <c r="K113" s="224"/>
    </row>
    <row r="114" spans="1:11" ht="40.5">
      <c r="A114" s="222"/>
      <c r="B114" s="222"/>
      <c r="C114" s="222"/>
      <c r="D114" s="225"/>
      <c r="E114" s="216">
        <f t="shared" si="1"/>
        <v>108</v>
      </c>
      <c r="F114" s="217" t="str">
        <f>"項番"&amp;E113&amp;"について、同じ所属内での利用者を対象として流用できること。
"</f>
        <v xml:space="preserve">項番107について、同じ所属内での利用者を対象として流用できること。
</v>
      </c>
      <c r="G114" s="229" t="s">
        <v>566</v>
      </c>
      <c r="H114" s="219"/>
      <c r="I114" s="168" t="s">
        <v>444</v>
      </c>
      <c r="J114" s="168"/>
      <c r="K114" s="224"/>
    </row>
    <row r="115" spans="1:11" ht="40.5">
      <c r="A115" s="225"/>
      <c r="B115" s="225"/>
      <c r="C115" s="225"/>
      <c r="D115" s="215" t="s">
        <v>143</v>
      </c>
      <c r="E115" s="216">
        <f t="shared" si="1"/>
        <v>109</v>
      </c>
      <c r="F115" s="217" t="str">
        <f>"項番"&amp;E113&amp;"について、同じ団体内での利用者を対象として流用できること。
"</f>
        <v xml:space="preserve">項番107について、同じ団体内での利用者を対象として流用できること。
</v>
      </c>
      <c r="G115" s="218" t="s">
        <v>567</v>
      </c>
      <c r="H115" s="219"/>
      <c r="I115" s="168" t="s">
        <v>444</v>
      </c>
      <c r="J115" s="168"/>
      <c r="K115" s="224"/>
    </row>
    <row r="116" spans="1:11" ht="40.5">
      <c r="A116" s="214" t="s">
        <v>77</v>
      </c>
      <c r="B116" s="214" t="s">
        <v>77</v>
      </c>
      <c r="C116" s="214" t="s">
        <v>148</v>
      </c>
      <c r="D116" s="214" t="s">
        <v>130</v>
      </c>
      <c r="E116" s="216">
        <f t="shared" si="1"/>
        <v>110</v>
      </c>
      <c r="F116" s="217" t="s">
        <v>144</v>
      </c>
      <c r="G116" s="218" t="s">
        <v>568</v>
      </c>
      <c r="H116" s="219"/>
      <c r="I116" s="168" t="s">
        <v>444</v>
      </c>
      <c r="J116" s="168"/>
      <c r="K116" s="224"/>
    </row>
    <row r="117" spans="1:11" ht="40.5">
      <c r="A117" s="222"/>
      <c r="B117" s="222"/>
      <c r="C117" s="222"/>
      <c r="D117" s="225"/>
      <c r="E117" s="216">
        <f t="shared" si="1"/>
        <v>111</v>
      </c>
      <c r="F117" s="217" t="s">
        <v>149</v>
      </c>
      <c r="G117" s="218" t="s">
        <v>568</v>
      </c>
      <c r="H117" s="219"/>
      <c r="I117" s="168" t="s">
        <v>444</v>
      </c>
      <c r="J117" s="168"/>
      <c r="K117" s="224"/>
    </row>
    <row r="118" spans="1:11" ht="67.5">
      <c r="A118" s="222"/>
      <c r="B118" s="222"/>
      <c r="C118" s="222"/>
      <c r="D118" s="215" t="s">
        <v>146</v>
      </c>
      <c r="E118" s="216">
        <f t="shared" si="1"/>
        <v>112</v>
      </c>
      <c r="F118" s="217" t="str">
        <f>"他団体、団体内、所属内に対して登録した単価データの共有設定ができること。
共有対象となった利用者からは、項番"&amp;E113&amp;"の機能により流用できること。
"</f>
        <v xml:space="preserve">他団体、団体内、所属内に対して登録した単価データの共有設定ができること。
共有対象となった利用者からは、項番107の機能により流用できること。
</v>
      </c>
      <c r="G118" s="218" t="s">
        <v>568</v>
      </c>
      <c r="H118" s="219"/>
      <c r="I118" s="168" t="s">
        <v>540</v>
      </c>
      <c r="J118" s="168"/>
      <c r="K118" s="224"/>
    </row>
    <row r="119" spans="1:11" ht="40.5">
      <c r="A119" s="222"/>
      <c r="B119" s="222"/>
      <c r="C119" s="225"/>
      <c r="D119" s="215" t="s">
        <v>133</v>
      </c>
      <c r="E119" s="216">
        <f t="shared" si="1"/>
        <v>113</v>
      </c>
      <c r="F119" s="217" t="s">
        <v>328</v>
      </c>
      <c r="G119" s="218" t="s">
        <v>568</v>
      </c>
      <c r="H119" s="219"/>
      <c r="I119" s="168" t="s">
        <v>446</v>
      </c>
      <c r="J119" s="168"/>
      <c r="K119" s="224"/>
    </row>
    <row r="120" spans="1:11" ht="40.5">
      <c r="A120" s="222"/>
      <c r="B120" s="222"/>
      <c r="C120" s="214" t="s">
        <v>150</v>
      </c>
      <c r="D120" s="214" t="s">
        <v>151</v>
      </c>
      <c r="E120" s="216">
        <f t="shared" si="1"/>
        <v>114</v>
      </c>
      <c r="F120" s="217" t="s">
        <v>152</v>
      </c>
      <c r="G120" s="218" t="s">
        <v>568</v>
      </c>
      <c r="H120" s="219" t="s">
        <v>552</v>
      </c>
      <c r="I120" s="168" t="s">
        <v>540</v>
      </c>
      <c r="J120" s="168"/>
      <c r="K120" s="224"/>
    </row>
    <row r="121" spans="1:11" ht="54">
      <c r="A121" s="222"/>
      <c r="B121" s="222"/>
      <c r="C121" s="222"/>
      <c r="D121" s="225"/>
      <c r="E121" s="216">
        <f t="shared" si="1"/>
        <v>115</v>
      </c>
      <c r="F121" s="217" t="s">
        <v>153</v>
      </c>
      <c r="G121" s="218" t="s">
        <v>568</v>
      </c>
      <c r="H121" s="219" t="str">
        <f>"この機能が実現した場合は項番"&amp;E120&amp;"は実現しなくてもよい。
　"</f>
        <v>この機能が実現した場合は項番114は実現しなくてもよい。
　</v>
      </c>
      <c r="I121" s="168" t="s">
        <v>446</v>
      </c>
      <c r="J121" s="168"/>
      <c r="K121" s="224"/>
    </row>
    <row r="122" spans="1:11" ht="40.5">
      <c r="A122" s="222"/>
      <c r="B122" s="222"/>
      <c r="C122" s="222"/>
      <c r="D122" s="214" t="s">
        <v>154</v>
      </c>
      <c r="E122" s="216">
        <f t="shared" si="1"/>
        <v>116</v>
      </c>
      <c r="F122" s="217" t="s">
        <v>155</v>
      </c>
      <c r="G122" s="218" t="s">
        <v>568</v>
      </c>
      <c r="H122" s="219" t="s">
        <v>552</v>
      </c>
      <c r="I122" s="168" t="s">
        <v>540</v>
      </c>
      <c r="J122" s="168"/>
      <c r="K122" s="224"/>
    </row>
    <row r="123" spans="1:11" ht="54">
      <c r="A123" s="222"/>
      <c r="B123" s="222"/>
      <c r="C123" s="222"/>
      <c r="D123" s="225"/>
      <c r="E123" s="216">
        <f t="shared" si="1"/>
        <v>117</v>
      </c>
      <c r="F123" s="217" t="s">
        <v>156</v>
      </c>
      <c r="G123" s="218" t="s">
        <v>568</v>
      </c>
      <c r="H123" s="219" t="str">
        <f>"この機能が実現した場合は項番"&amp;E122&amp;"は実現しなくてもよい。
　"</f>
        <v>この機能が実現した場合は項番116は実現しなくてもよい。
　</v>
      </c>
      <c r="I123" s="168" t="s">
        <v>446</v>
      </c>
      <c r="J123" s="168"/>
      <c r="K123" s="224"/>
    </row>
    <row r="124" spans="1:11" ht="51" customHeight="1">
      <c r="A124" s="222"/>
      <c r="B124" s="222"/>
      <c r="C124" s="222"/>
      <c r="D124" s="214" t="s">
        <v>157</v>
      </c>
      <c r="E124" s="216">
        <f t="shared" si="1"/>
        <v>118</v>
      </c>
      <c r="F124" s="217" t="s">
        <v>596</v>
      </c>
      <c r="G124" s="218" t="s">
        <v>568</v>
      </c>
      <c r="H124" s="219"/>
      <c r="I124" s="168" t="s">
        <v>444</v>
      </c>
      <c r="J124" s="168"/>
      <c r="K124" s="224"/>
    </row>
    <row r="125" spans="1:11" ht="67.5">
      <c r="A125" s="222"/>
      <c r="B125" s="222"/>
      <c r="C125" s="222"/>
      <c r="D125" s="222"/>
      <c r="E125" s="216">
        <f t="shared" si="1"/>
        <v>119</v>
      </c>
      <c r="F125" s="217" t="str">
        <f>"直接入力した複数のキーワードをand、orで検索ができること。
この検索機能は項番"&amp;E124&amp;"と組み合わせて使用できること。
"</f>
        <v xml:space="preserve">直接入力した複数のキーワードをand、orで検索ができること。
この検索機能は項番118と組み合わせて使用できること。
</v>
      </c>
      <c r="G125" s="218" t="s">
        <v>568</v>
      </c>
      <c r="H125" s="219"/>
      <c r="I125" s="168" t="s">
        <v>446</v>
      </c>
      <c r="J125" s="168"/>
      <c r="K125" s="224"/>
    </row>
    <row r="126" spans="1:11" ht="67.5" customHeight="1">
      <c r="A126" s="222"/>
      <c r="B126" s="222"/>
      <c r="C126" s="222"/>
      <c r="D126" s="222"/>
      <c r="E126" s="216">
        <f t="shared" si="1"/>
        <v>120</v>
      </c>
      <c r="F126" s="217" t="str">
        <f>"全角半角カナ英数字等であいまい検索ができること。
この検索機能は項番"&amp;E124&amp;"と組み合わせて使用できること。
"</f>
        <v xml:space="preserve">全角半角カナ英数字等であいまい検索ができること。
この検索機能は項番118と組み合わせて使用できること。
</v>
      </c>
      <c r="G126" s="218" t="s">
        <v>568</v>
      </c>
      <c r="H126" s="219"/>
      <c r="I126" s="168" t="s">
        <v>446</v>
      </c>
      <c r="J126" s="168"/>
      <c r="K126" s="224"/>
    </row>
    <row r="127" spans="1:11" ht="40.5">
      <c r="A127" s="222"/>
      <c r="B127" s="222"/>
      <c r="C127" s="222"/>
      <c r="D127" s="214" t="s">
        <v>158</v>
      </c>
      <c r="E127" s="216">
        <f t="shared" si="1"/>
        <v>121</v>
      </c>
      <c r="F127" s="217" t="s">
        <v>597</v>
      </c>
      <c r="G127" s="218" t="s">
        <v>568</v>
      </c>
      <c r="H127" s="219"/>
      <c r="I127" s="168" t="s">
        <v>444</v>
      </c>
      <c r="J127" s="168"/>
      <c r="K127" s="224"/>
    </row>
    <row r="128" spans="1:11" ht="67.5">
      <c r="A128" s="222"/>
      <c r="B128" s="222"/>
      <c r="C128" s="222"/>
      <c r="D128" s="214" t="s">
        <v>374</v>
      </c>
      <c r="E128" s="216">
        <f t="shared" si="1"/>
        <v>122</v>
      </c>
      <c r="F128" s="217" t="s">
        <v>375</v>
      </c>
      <c r="G128" s="218" t="s">
        <v>568</v>
      </c>
      <c r="H128" s="219"/>
      <c r="I128" s="168" t="s">
        <v>444</v>
      </c>
      <c r="J128" s="168"/>
      <c r="K128" s="224"/>
    </row>
    <row r="129" spans="1:11" ht="81">
      <c r="A129" s="222"/>
      <c r="B129" s="222"/>
      <c r="C129" s="222"/>
      <c r="D129" s="225"/>
      <c r="E129" s="216">
        <f t="shared" si="1"/>
        <v>123</v>
      </c>
      <c r="F129" s="217" t="s">
        <v>376</v>
      </c>
      <c r="G129" s="218" t="s">
        <v>568</v>
      </c>
      <c r="H129" s="219"/>
      <c r="I129" s="168" t="s">
        <v>444</v>
      </c>
      <c r="J129" s="168"/>
      <c r="K129" s="224"/>
    </row>
    <row r="130" spans="1:11" ht="54">
      <c r="A130" s="222"/>
      <c r="B130" s="222"/>
      <c r="C130" s="222"/>
      <c r="D130" s="215" t="s">
        <v>329</v>
      </c>
      <c r="E130" s="216">
        <f t="shared" si="1"/>
        <v>124</v>
      </c>
      <c r="F130" s="234" t="s">
        <v>330</v>
      </c>
      <c r="G130" s="218" t="s">
        <v>568</v>
      </c>
      <c r="H130" s="219"/>
      <c r="I130" s="168" t="s">
        <v>548</v>
      </c>
      <c r="J130" s="168"/>
      <c r="K130" s="224"/>
    </row>
    <row r="131" spans="1:11" ht="67.5">
      <c r="A131" s="222"/>
      <c r="B131" s="222"/>
      <c r="C131" s="222"/>
      <c r="D131" s="214" t="s">
        <v>159</v>
      </c>
      <c r="E131" s="216">
        <f t="shared" si="1"/>
        <v>125</v>
      </c>
      <c r="F131" s="217" t="s">
        <v>377</v>
      </c>
      <c r="G131" s="218" t="s">
        <v>568</v>
      </c>
      <c r="H131" s="219"/>
      <c r="I131" s="168" t="s">
        <v>444</v>
      </c>
      <c r="J131" s="168"/>
      <c r="K131" s="224"/>
    </row>
    <row r="132" spans="1:11" ht="40.5">
      <c r="A132" s="222"/>
      <c r="B132" s="222"/>
      <c r="C132" s="222"/>
      <c r="D132" s="225"/>
      <c r="E132" s="216">
        <f t="shared" si="1"/>
        <v>126</v>
      </c>
      <c r="F132" s="217" t="s">
        <v>598</v>
      </c>
      <c r="G132" s="218" t="s">
        <v>568</v>
      </c>
      <c r="H132" s="219"/>
      <c r="I132" s="168" t="s">
        <v>444</v>
      </c>
      <c r="J132" s="168"/>
      <c r="K132" s="224"/>
    </row>
    <row r="133" spans="1:11" ht="40.5">
      <c r="A133" s="222"/>
      <c r="B133" s="222"/>
      <c r="C133" s="222"/>
      <c r="D133" s="214" t="s">
        <v>160</v>
      </c>
      <c r="E133" s="216">
        <f t="shared" si="1"/>
        <v>127</v>
      </c>
      <c r="F133" s="217" t="s">
        <v>599</v>
      </c>
      <c r="G133" s="218" t="s">
        <v>568</v>
      </c>
      <c r="H133" s="219"/>
      <c r="I133" s="168" t="s">
        <v>444</v>
      </c>
      <c r="J133" s="168"/>
      <c r="K133" s="224"/>
    </row>
    <row r="134" spans="1:11" ht="40.5">
      <c r="A134" s="222"/>
      <c r="B134" s="222"/>
      <c r="C134" s="222"/>
      <c r="D134" s="215" t="s">
        <v>161</v>
      </c>
      <c r="E134" s="216">
        <f t="shared" si="1"/>
        <v>128</v>
      </c>
      <c r="F134" s="217" t="s">
        <v>378</v>
      </c>
      <c r="G134" s="218" t="s">
        <v>568</v>
      </c>
      <c r="H134" s="219"/>
      <c r="I134" s="168" t="s">
        <v>444</v>
      </c>
      <c r="J134" s="168"/>
      <c r="K134" s="224"/>
    </row>
    <row r="135" spans="1:11" ht="40.5">
      <c r="A135" s="222"/>
      <c r="B135" s="222"/>
      <c r="C135" s="222"/>
      <c r="D135" s="214" t="s">
        <v>447</v>
      </c>
      <c r="E135" s="216">
        <f t="shared" si="1"/>
        <v>129</v>
      </c>
      <c r="F135" s="217" t="s">
        <v>600</v>
      </c>
      <c r="G135" s="218" t="s">
        <v>568</v>
      </c>
      <c r="H135" s="219"/>
      <c r="I135" s="168" t="s">
        <v>444</v>
      </c>
      <c r="J135" s="168"/>
      <c r="K135" s="224"/>
    </row>
    <row r="136" spans="1:11" ht="69" customHeight="1">
      <c r="A136" s="222"/>
      <c r="B136" s="222"/>
      <c r="C136" s="222"/>
      <c r="D136" s="215" t="s">
        <v>162</v>
      </c>
      <c r="E136" s="216">
        <f t="shared" si="1"/>
        <v>130</v>
      </c>
      <c r="F136" s="217" t="s">
        <v>331</v>
      </c>
      <c r="G136" s="218" t="s">
        <v>568</v>
      </c>
      <c r="H136" s="219" t="s">
        <v>553</v>
      </c>
      <c r="I136" s="168" t="s">
        <v>540</v>
      </c>
      <c r="J136" s="168"/>
      <c r="K136" s="224"/>
    </row>
    <row r="137" spans="1:11" ht="27">
      <c r="A137" s="222"/>
      <c r="B137" s="222"/>
      <c r="C137" s="222"/>
      <c r="D137" s="215" t="s">
        <v>163</v>
      </c>
      <c r="E137" s="216">
        <f t="shared" si="1"/>
        <v>131</v>
      </c>
      <c r="F137" s="217" t="s">
        <v>401</v>
      </c>
      <c r="G137" s="218" t="s">
        <v>568</v>
      </c>
      <c r="H137" s="219"/>
      <c r="I137" s="168" t="s">
        <v>444</v>
      </c>
      <c r="J137" s="168"/>
      <c r="K137" s="224"/>
    </row>
    <row r="138" spans="1:11" ht="40.5">
      <c r="A138" s="222"/>
      <c r="B138" s="222"/>
      <c r="C138" s="222"/>
      <c r="D138" s="215" t="s">
        <v>332</v>
      </c>
      <c r="E138" s="216">
        <f t="shared" ref="E138:E201" si="2">ROW()-6</f>
        <v>132</v>
      </c>
      <c r="F138" s="217" t="s">
        <v>442</v>
      </c>
      <c r="G138" s="218" t="s">
        <v>568</v>
      </c>
      <c r="H138" s="219"/>
      <c r="I138" s="168" t="s">
        <v>444</v>
      </c>
      <c r="J138" s="168"/>
      <c r="K138" s="224"/>
    </row>
    <row r="139" spans="1:11" ht="34.5" customHeight="1">
      <c r="A139" s="222"/>
      <c r="B139" s="222"/>
      <c r="C139" s="222"/>
      <c r="D139" s="215" t="s">
        <v>333</v>
      </c>
      <c r="E139" s="216">
        <f t="shared" si="2"/>
        <v>133</v>
      </c>
      <c r="F139" s="217" t="s">
        <v>334</v>
      </c>
      <c r="G139" s="218" t="s">
        <v>568</v>
      </c>
      <c r="H139" s="219"/>
      <c r="I139" s="168" t="s">
        <v>444</v>
      </c>
      <c r="J139" s="168"/>
      <c r="K139" s="224"/>
    </row>
    <row r="140" spans="1:11" ht="27">
      <c r="A140" s="222"/>
      <c r="B140" s="222"/>
      <c r="C140" s="222"/>
      <c r="D140" s="215" t="s">
        <v>188</v>
      </c>
      <c r="E140" s="216">
        <f t="shared" si="2"/>
        <v>134</v>
      </c>
      <c r="F140" s="217" t="s">
        <v>335</v>
      </c>
      <c r="G140" s="218" t="s">
        <v>568</v>
      </c>
      <c r="H140" s="219"/>
      <c r="I140" s="168" t="s">
        <v>444</v>
      </c>
      <c r="J140" s="168"/>
      <c r="K140" s="224"/>
    </row>
    <row r="141" spans="1:11" ht="40.5">
      <c r="A141" s="222"/>
      <c r="B141" s="222"/>
      <c r="C141" s="222"/>
      <c r="D141" s="215" t="s">
        <v>165</v>
      </c>
      <c r="E141" s="216">
        <f t="shared" si="2"/>
        <v>135</v>
      </c>
      <c r="F141" s="215" t="s">
        <v>336</v>
      </c>
      <c r="G141" s="218" t="s">
        <v>568</v>
      </c>
      <c r="H141" s="223"/>
      <c r="I141" s="168" t="s">
        <v>444</v>
      </c>
      <c r="J141" s="168"/>
      <c r="K141" s="224"/>
    </row>
    <row r="142" spans="1:11" ht="54">
      <c r="A142" s="222"/>
      <c r="B142" s="222"/>
      <c r="C142" s="222"/>
      <c r="D142" s="214" t="s">
        <v>166</v>
      </c>
      <c r="E142" s="216">
        <f t="shared" si="2"/>
        <v>136</v>
      </c>
      <c r="F142" s="235" t="s">
        <v>337</v>
      </c>
      <c r="G142" s="218" t="s">
        <v>568</v>
      </c>
      <c r="H142" s="219"/>
      <c r="I142" s="168" t="s">
        <v>444</v>
      </c>
      <c r="J142" s="168"/>
      <c r="K142" s="224"/>
    </row>
    <row r="143" spans="1:11" ht="40.5">
      <c r="A143" s="225"/>
      <c r="B143" s="225"/>
      <c r="C143" s="225"/>
      <c r="D143" s="225"/>
      <c r="E143" s="216">
        <f t="shared" si="2"/>
        <v>137</v>
      </c>
      <c r="F143" s="217" t="str">
        <f>"項番"&amp;E142&amp;"について、異なる諸経費体系についても合併できること。
"</f>
        <v xml:space="preserve">項番136について、異なる諸経費体系についても合併できること。
</v>
      </c>
      <c r="G143" s="218" t="s">
        <v>568</v>
      </c>
      <c r="H143" s="219"/>
      <c r="I143" s="168" t="s">
        <v>540</v>
      </c>
      <c r="J143" s="168"/>
      <c r="K143" s="224"/>
    </row>
    <row r="144" spans="1:11" ht="54">
      <c r="A144" s="214" t="s">
        <v>77</v>
      </c>
      <c r="B144" s="214" t="s">
        <v>77</v>
      </c>
      <c r="C144" s="214" t="s">
        <v>150</v>
      </c>
      <c r="D144" s="214" t="s">
        <v>166</v>
      </c>
      <c r="E144" s="216">
        <f t="shared" si="2"/>
        <v>138</v>
      </c>
      <c r="F144" s="217" t="s">
        <v>338</v>
      </c>
      <c r="G144" s="218" t="s">
        <v>568</v>
      </c>
      <c r="H144" s="219"/>
      <c r="I144" s="168" t="s">
        <v>444</v>
      </c>
      <c r="J144" s="168"/>
      <c r="K144" s="224"/>
    </row>
    <row r="145" spans="1:11" ht="108">
      <c r="A145" s="222"/>
      <c r="B145" s="222"/>
      <c r="C145" s="222"/>
      <c r="D145" s="214" t="s">
        <v>339</v>
      </c>
      <c r="E145" s="216">
        <f t="shared" si="2"/>
        <v>139</v>
      </c>
      <c r="F145" s="234" t="s">
        <v>167</v>
      </c>
      <c r="G145" s="218" t="s">
        <v>568</v>
      </c>
      <c r="H145" s="219"/>
      <c r="I145" s="168" t="s">
        <v>444</v>
      </c>
      <c r="J145" s="168"/>
      <c r="K145" s="224"/>
    </row>
    <row r="146" spans="1:11" ht="67.5">
      <c r="A146" s="222"/>
      <c r="B146" s="222"/>
      <c r="C146" s="222"/>
      <c r="D146" s="222"/>
      <c r="E146" s="216">
        <f t="shared" si="2"/>
        <v>140</v>
      </c>
      <c r="F146" s="217" t="s">
        <v>168</v>
      </c>
      <c r="G146" s="218" t="s">
        <v>568</v>
      </c>
      <c r="H146" s="219"/>
      <c r="I146" s="168" t="s">
        <v>540</v>
      </c>
      <c r="J146" s="168"/>
      <c r="K146" s="224"/>
    </row>
    <row r="147" spans="1:11" ht="75.75" customHeight="1">
      <c r="A147" s="222"/>
      <c r="B147" s="222"/>
      <c r="C147" s="222"/>
      <c r="D147" s="222"/>
      <c r="E147" s="216">
        <f t="shared" si="2"/>
        <v>141</v>
      </c>
      <c r="F147" s="235" t="s">
        <v>467</v>
      </c>
      <c r="G147" s="218" t="s">
        <v>568</v>
      </c>
      <c r="H147" s="219" t="s">
        <v>468</v>
      </c>
      <c r="I147" s="168" t="s">
        <v>444</v>
      </c>
      <c r="J147" s="168"/>
      <c r="K147" s="224"/>
    </row>
    <row r="148" spans="1:11" ht="67.5">
      <c r="A148" s="222"/>
      <c r="B148" s="222"/>
      <c r="C148" s="222"/>
      <c r="D148" s="225"/>
      <c r="E148" s="216">
        <f t="shared" si="2"/>
        <v>142</v>
      </c>
      <c r="F148" s="235" t="s">
        <v>469</v>
      </c>
      <c r="G148" s="218" t="s">
        <v>568</v>
      </c>
      <c r="H148" s="219" t="s">
        <v>470</v>
      </c>
      <c r="I148" s="168" t="s">
        <v>444</v>
      </c>
      <c r="J148" s="168"/>
      <c r="K148" s="224"/>
    </row>
    <row r="149" spans="1:11" ht="54">
      <c r="A149" s="222"/>
      <c r="B149" s="222"/>
      <c r="C149" s="214" t="s">
        <v>169</v>
      </c>
      <c r="D149" s="215" t="s">
        <v>170</v>
      </c>
      <c r="E149" s="216">
        <f t="shared" si="2"/>
        <v>143</v>
      </c>
      <c r="F149" s="217" t="s">
        <v>171</v>
      </c>
      <c r="G149" s="218" t="s">
        <v>568</v>
      </c>
      <c r="H149" s="219" t="s">
        <v>172</v>
      </c>
      <c r="I149" s="168" t="s">
        <v>444</v>
      </c>
      <c r="J149" s="168"/>
      <c r="K149" s="224"/>
    </row>
    <row r="150" spans="1:11" ht="81">
      <c r="A150" s="222"/>
      <c r="B150" s="222"/>
      <c r="C150" s="222"/>
      <c r="D150" s="215" t="s">
        <v>173</v>
      </c>
      <c r="E150" s="216">
        <f t="shared" si="2"/>
        <v>144</v>
      </c>
      <c r="F150" s="217" t="s">
        <v>601</v>
      </c>
      <c r="G150" s="218" t="s">
        <v>568</v>
      </c>
      <c r="H150" s="219"/>
      <c r="I150" s="168" t="s">
        <v>444</v>
      </c>
      <c r="J150" s="168"/>
      <c r="K150" s="224"/>
    </row>
    <row r="151" spans="1:11" ht="54">
      <c r="A151" s="222"/>
      <c r="B151" s="222"/>
      <c r="C151" s="222"/>
      <c r="D151" s="215" t="s">
        <v>395</v>
      </c>
      <c r="E151" s="216">
        <f t="shared" si="2"/>
        <v>145</v>
      </c>
      <c r="F151" s="217" t="s">
        <v>396</v>
      </c>
      <c r="G151" s="218" t="s">
        <v>568</v>
      </c>
      <c r="H151" s="219"/>
      <c r="I151" s="168" t="s">
        <v>446</v>
      </c>
      <c r="J151" s="168"/>
      <c r="K151" s="224"/>
    </row>
    <row r="152" spans="1:11" ht="67.5">
      <c r="A152" s="222"/>
      <c r="B152" s="222"/>
      <c r="C152" s="222"/>
      <c r="D152" s="215" t="s">
        <v>174</v>
      </c>
      <c r="E152" s="216">
        <f t="shared" si="2"/>
        <v>146</v>
      </c>
      <c r="F152" s="217" t="s">
        <v>602</v>
      </c>
      <c r="G152" s="218" t="s">
        <v>568</v>
      </c>
      <c r="H152" s="219"/>
      <c r="I152" s="168" t="s">
        <v>444</v>
      </c>
      <c r="J152" s="168"/>
      <c r="K152" s="224"/>
    </row>
    <row r="153" spans="1:11" ht="54">
      <c r="A153" s="222"/>
      <c r="B153" s="222"/>
      <c r="C153" s="222"/>
      <c r="D153" s="214" t="s">
        <v>397</v>
      </c>
      <c r="E153" s="216">
        <f t="shared" si="2"/>
        <v>147</v>
      </c>
      <c r="F153" s="217" t="s">
        <v>603</v>
      </c>
      <c r="G153" s="218" t="s">
        <v>568</v>
      </c>
      <c r="H153" s="219"/>
      <c r="I153" s="168" t="s">
        <v>444</v>
      </c>
      <c r="J153" s="168"/>
      <c r="K153" s="224"/>
    </row>
    <row r="154" spans="1:11" ht="45.75" customHeight="1">
      <c r="A154" s="222"/>
      <c r="B154" s="222"/>
      <c r="C154" s="222"/>
      <c r="D154" s="215" t="s">
        <v>175</v>
      </c>
      <c r="E154" s="216">
        <f t="shared" si="2"/>
        <v>148</v>
      </c>
      <c r="F154" s="217" t="s">
        <v>340</v>
      </c>
      <c r="G154" s="218" t="s">
        <v>568</v>
      </c>
      <c r="H154" s="219"/>
      <c r="I154" s="168" t="s">
        <v>444</v>
      </c>
      <c r="J154" s="168"/>
      <c r="K154" s="224"/>
    </row>
    <row r="155" spans="1:11" ht="40.5">
      <c r="A155" s="222"/>
      <c r="B155" s="222"/>
      <c r="C155" s="222"/>
      <c r="D155" s="215" t="s">
        <v>176</v>
      </c>
      <c r="E155" s="216">
        <f t="shared" si="2"/>
        <v>149</v>
      </c>
      <c r="F155" s="217" t="s">
        <v>604</v>
      </c>
      <c r="G155" s="218" t="s">
        <v>568</v>
      </c>
      <c r="H155" s="219"/>
      <c r="I155" s="168" t="s">
        <v>444</v>
      </c>
      <c r="J155" s="168"/>
      <c r="K155" s="224"/>
    </row>
    <row r="156" spans="1:11" ht="40.5">
      <c r="A156" s="222"/>
      <c r="B156" s="222"/>
      <c r="C156" s="222"/>
      <c r="D156" s="215" t="s">
        <v>177</v>
      </c>
      <c r="E156" s="216">
        <f t="shared" si="2"/>
        <v>150</v>
      </c>
      <c r="F156" s="217" t="s">
        <v>178</v>
      </c>
      <c r="G156" s="218" t="s">
        <v>568</v>
      </c>
      <c r="H156" s="219"/>
      <c r="I156" s="168" t="s">
        <v>444</v>
      </c>
      <c r="J156" s="168"/>
      <c r="K156" s="224"/>
    </row>
    <row r="157" spans="1:11" ht="64.5" customHeight="1">
      <c r="A157" s="222"/>
      <c r="B157" s="222"/>
      <c r="C157" s="222"/>
      <c r="D157" s="215" t="s">
        <v>179</v>
      </c>
      <c r="E157" s="216">
        <f t="shared" si="2"/>
        <v>151</v>
      </c>
      <c r="F157" s="217" t="s">
        <v>341</v>
      </c>
      <c r="G157" s="218" t="s">
        <v>568</v>
      </c>
      <c r="H157" s="219" t="s">
        <v>448</v>
      </c>
      <c r="I157" s="168" t="s">
        <v>444</v>
      </c>
      <c r="J157" s="168"/>
      <c r="K157" s="224"/>
    </row>
    <row r="158" spans="1:11" ht="51.75" customHeight="1">
      <c r="A158" s="222"/>
      <c r="B158" s="222"/>
      <c r="C158" s="222"/>
      <c r="D158" s="215" t="s">
        <v>180</v>
      </c>
      <c r="E158" s="216">
        <f t="shared" si="2"/>
        <v>152</v>
      </c>
      <c r="F158" s="226" t="s">
        <v>379</v>
      </c>
      <c r="G158" s="218" t="s">
        <v>568</v>
      </c>
      <c r="H158" s="219"/>
      <c r="I158" s="168" t="s">
        <v>444</v>
      </c>
      <c r="J158" s="168"/>
      <c r="K158" s="224"/>
    </row>
    <row r="159" spans="1:11" ht="51.75" customHeight="1">
      <c r="A159" s="222"/>
      <c r="B159" s="222"/>
      <c r="C159" s="225"/>
      <c r="D159" s="215" t="s">
        <v>181</v>
      </c>
      <c r="E159" s="216">
        <f t="shared" si="2"/>
        <v>153</v>
      </c>
      <c r="F159" s="226" t="s">
        <v>182</v>
      </c>
      <c r="G159" s="218" t="s">
        <v>568</v>
      </c>
      <c r="H159" s="219"/>
      <c r="I159" s="168" t="s">
        <v>444</v>
      </c>
      <c r="J159" s="168"/>
      <c r="K159" s="224"/>
    </row>
    <row r="160" spans="1:11" ht="54">
      <c r="A160" s="222"/>
      <c r="B160" s="222"/>
      <c r="C160" s="214" t="s">
        <v>183</v>
      </c>
      <c r="D160" s="236" t="s">
        <v>184</v>
      </c>
      <c r="E160" s="216">
        <f t="shared" si="2"/>
        <v>154</v>
      </c>
      <c r="F160" s="226" t="s">
        <v>605</v>
      </c>
      <c r="G160" s="218" t="s">
        <v>568</v>
      </c>
      <c r="H160" s="227"/>
      <c r="I160" s="168" t="s">
        <v>446</v>
      </c>
      <c r="J160" s="168"/>
      <c r="K160" s="224"/>
    </row>
    <row r="161" spans="1:11" ht="54">
      <c r="A161" s="222"/>
      <c r="B161" s="222"/>
      <c r="C161" s="222"/>
      <c r="D161" s="215" t="s">
        <v>185</v>
      </c>
      <c r="E161" s="216">
        <f t="shared" si="2"/>
        <v>155</v>
      </c>
      <c r="F161" s="217" t="s">
        <v>380</v>
      </c>
      <c r="G161" s="218" t="s">
        <v>568</v>
      </c>
      <c r="H161" s="219"/>
      <c r="I161" s="168" t="s">
        <v>540</v>
      </c>
      <c r="J161" s="168"/>
      <c r="K161" s="224"/>
    </row>
    <row r="162" spans="1:11" ht="67.5">
      <c r="A162" s="222"/>
      <c r="B162" s="222"/>
      <c r="C162" s="222"/>
      <c r="D162" s="215" t="s">
        <v>186</v>
      </c>
      <c r="E162" s="216">
        <f t="shared" si="2"/>
        <v>156</v>
      </c>
      <c r="F162" s="217" t="s">
        <v>187</v>
      </c>
      <c r="G162" s="218" t="s">
        <v>568</v>
      </c>
      <c r="H162" s="219"/>
      <c r="I162" s="168" t="s">
        <v>540</v>
      </c>
      <c r="J162" s="168"/>
      <c r="K162" s="224"/>
    </row>
    <row r="163" spans="1:11" ht="32.25" customHeight="1">
      <c r="A163" s="222"/>
      <c r="B163" s="222"/>
      <c r="C163" s="222"/>
      <c r="D163" s="215" t="s">
        <v>282</v>
      </c>
      <c r="E163" s="216">
        <f t="shared" si="2"/>
        <v>157</v>
      </c>
      <c r="F163" s="217" t="s">
        <v>342</v>
      </c>
      <c r="G163" s="218" t="s">
        <v>568</v>
      </c>
      <c r="H163" s="219" t="s">
        <v>343</v>
      </c>
      <c r="I163" s="168" t="s">
        <v>548</v>
      </c>
      <c r="J163" s="168"/>
      <c r="K163" s="224"/>
    </row>
    <row r="164" spans="1:11" ht="33.75" customHeight="1">
      <c r="A164" s="222"/>
      <c r="B164" s="222"/>
      <c r="C164" s="222"/>
      <c r="D164" s="215" t="s">
        <v>282</v>
      </c>
      <c r="E164" s="216">
        <f t="shared" si="2"/>
        <v>158</v>
      </c>
      <c r="F164" s="217" t="s">
        <v>284</v>
      </c>
      <c r="G164" s="218" t="s">
        <v>568</v>
      </c>
      <c r="H164" s="219" t="s">
        <v>343</v>
      </c>
      <c r="I164" s="168" t="s">
        <v>548</v>
      </c>
      <c r="J164" s="168"/>
      <c r="K164" s="224"/>
    </row>
    <row r="165" spans="1:11" ht="34.5" customHeight="1">
      <c r="A165" s="222"/>
      <c r="B165" s="222"/>
      <c r="C165" s="225"/>
      <c r="D165" s="215" t="s">
        <v>281</v>
      </c>
      <c r="E165" s="216">
        <f t="shared" si="2"/>
        <v>159</v>
      </c>
      <c r="F165" s="217" t="s">
        <v>283</v>
      </c>
      <c r="G165" s="218" t="s">
        <v>568</v>
      </c>
      <c r="H165" s="219" t="s">
        <v>402</v>
      </c>
      <c r="I165" s="168" t="s">
        <v>540</v>
      </c>
      <c r="J165" s="168"/>
      <c r="K165" s="224"/>
    </row>
    <row r="166" spans="1:11" ht="86.25" customHeight="1">
      <c r="A166" s="225"/>
      <c r="B166" s="225"/>
      <c r="C166" s="215" t="s">
        <v>183</v>
      </c>
      <c r="D166" s="215" t="s">
        <v>285</v>
      </c>
      <c r="E166" s="216">
        <f t="shared" si="2"/>
        <v>160</v>
      </c>
      <c r="F166" s="217" t="s">
        <v>286</v>
      </c>
      <c r="G166" s="218" t="s">
        <v>568</v>
      </c>
      <c r="H166" s="219" t="s">
        <v>344</v>
      </c>
      <c r="I166" s="168" t="s">
        <v>446</v>
      </c>
      <c r="J166" s="168"/>
      <c r="K166" s="224"/>
    </row>
    <row r="167" spans="1:11" ht="48.75" customHeight="1">
      <c r="A167" s="214" t="s">
        <v>77</v>
      </c>
      <c r="B167" s="214" t="s">
        <v>77</v>
      </c>
      <c r="C167" s="214" t="s">
        <v>279</v>
      </c>
      <c r="D167" s="215" t="s">
        <v>345</v>
      </c>
      <c r="E167" s="216">
        <f t="shared" si="2"/>
        <v>161</v>
      </c>
      <c r="F167" s="217" t="s">
        <v>606</v>
      </c>
      <c r="G167" s="218" t="s">
        <v>68</v>
      </c>
      <c r="H167" s="219" t="s">
        <v>403</v>
      </c>
      <c r="I167" s="168" t="s">
        <v>444</v>
      </c>
      <c r="J167" s="168"/>
      <c r="K167" s="224"/>
    </row>
    <row r="168" spans="1:11" ht="27">
      <c r="A168" s="222"/>
      <c r="B168" s="222"/>
      <c r="C168" s="222"/>
      <c r="D168" s="222" t="s">
        <v>280</v>
      </c>
      <c r="E168" s="216">
        <f t="shared" si="2"/>
        <v>162</v>
      </c>
      <c r="F168" s="217" t="str">
        <f>"項番"&amp;E167&amp;"の積算作業について、外部利用者とのやりとりができること。"</f>
        <v>項番161の積算作業について、外部利用者とのやりとりができること。</v>
      </c>
      <c r="G168" s="218" t="s">
        <v>68</v>
      </c>
      <c r="H168" s="219"/>
      <c r="I168" s="168" t="s">
        <v>444</v>
      </c>
      <c r="J168" s="168"/>
      <c r="K168" s="224"/>
    </row>
    <row r="169" spans="1:11" ht="27">
      <c r="A169" s="222"/>
      <c r="B169" s="222"/>
      <c r="C169" s="214" t="s">
        <v>96</v>
      </c>
      <c r="D169" s="214" t="s">
        <v>97</v>
      </c>
      <c r="E169" s="216">
        <f t="shared" si="2"/>
        <v>163</v>
      </c>
      <c r="F169" s="217" t="s">
        <v>346</v>
      </c>
      <c r="G169" s="218" t="s">
        <v>68</v>
      </c>
      <c r="H169" s="219"/>
      <c r="I169" s="168" t="s">
        <v>444</v>
      </c>
      <c r="J169" s="168"/>
      <c r="K169" s="224"/>
    </row>
    <row r="170" spans="1:11" ht="27">
      <c r="A170" s="222"/>
      <c r="B170" s="222"/>
      <c r="C170" s="222"/>
      <c r="D170" s="225"/>
      <c r="E170" s="216">
        <f t="shared" si="2"/>
        <v>164</v>
      </c>
      <c r="F170" s="217" t="s">
        <v>310</v>
      </c>
      <c r="G170" s="218" t="s">
        <v>567</v>
      </c>
      <c r="H170" s="219"/>
      <c r="I170" s="168" t="s">
        <v>540</v>
      </c>
      <c r="J170" s="168"/>
      <c r="K170" s="224"/>
    </row>
    <row r="171" spans="1:11" ht="27">
      <c r="A171" s="225"/>
      <c r="B171" s="225"/>
      <c r="C171" s="225"/>
      <c r="D171" s="215" t="s">
        <v>96</v>
      </c>
      <c r="E171" s="216">
        <f t="shared" si="2"/>
        <v>165</v>
      </c>
      <c r="F171" s="217" t="s">
        <v>98</v>
      </c>
      <c r="G171" s="218" t="s">
        <v>68</v>
      </c>
      <c r="H171" s="219"/>
      <c r="I171" s="168" t="s">
        <v>540</v>
      </c>
      <c r="J171" s="168"/>
      <c r="K171" s="224"/>
    </row>
    <row r="172" spans="1:11" ht="34.5" customHeight="1">
      <c r="A172" s="222" t="s">
        <v>188</v>
      </c>
      <c r="B172" s="215" t="s">
        <v>79</v>
      </c>
      <c r="C172" s="214" t="s">
        <v>79</v>
      </c>
      <c r="D172" s="215" t="s">
        <v>79</v>
      </c>
      <c r="E172" s="216">
        <f t="shared" si="2"/>
        <v>166</v>
      </c>
      <c r="F172" s="217" t="s">
        <v>607</v>
      </c>
      <c r="G172" s="218" t="s">
        <v>568</v>
      </c>
      <c r="H172" s="219" t="s">
        <v>347</v>
      </c>
      <c r="I172" s="168" t="s">
        <v>444</v>
      </c>
      <c r="J172" s="168"/>
      <c r="K172" s="224"/>
    </row>
    <row r="173" spans="1:11" ht="40.5">
      <c r="A173" s="222"/>
      <c r="B173" s="222" t="s">
        <v>188</v>
      </c>
      <c r="C173" s="215" t="s">
        <v>449</v>
      </c>
      <c r="D173" s="215" t="s">
        <v>449</v>
      </c>
      <c r="E173" s="216">
        <f t="shared" si="2"/>
        <v>167</v>
      </c>
      <c r="F173" s="235" t="s">
        <v>348</v>
      </c>
      <c r="G173" s="218" t="s">
        <v>568</v>
      </c>
      <c r="H173" s="219"/>
      <c r="I173" s="168" t="s">
        <v>444</v>
      </c>
      <c r="J173" s="168"/>
      <c r="K173" s="224"/>
    </row>
    <row r="174" spans="1:11" ht="40.5">
      <c r="A174" s="222"/>
      <c r="B174" s="222"/>
      <c r="C174" s="214" t="s">
        <v>189</v>
      </c>
      <c r="D174" s="214" t="s">
        <v>190</v>
      </c>
      <c r="E174" s="216">
        <f t="shared" si="2"/>
        <v>168</v>
      </c>
      <c r="F174" s="226" t="s">
        <v>269</v>
      </c>
      <c r="G174" s="218" t="s">
        <v>568</v>
      </c>
      <c r="H174" s="219"/>
      <c r="I174" s="168" t="s">
        <v>444</v>
      </c>
      <c r="J174" s="168"/>
      <c r="K174" s="224"/>
    </row>
    <row r="175" spans="1:11" ht="34.5" customHeight="1">
      <c r="A175" s="222"/>
      <c r="B175" s="222"/>
      <c r="C175" s="222"/>
      <c r="D175" s="225"/>
      <c r="E175" s="216">
        <f t="shared" si="2"/>
        <v>169</v>
      </c>
      <c r="F175" s="226" t="str">
        <f>"項番"&amp;E174&amp;"の帳票について金入り金抜き等出力する区分を選択できること。"</f>
        <v>項番168の帳票について金入り金抜き等出力する区分を選択できること。</v>
      </c>
      <c r="G175" s="218" t="s">
        <v>568</v>
      </c>
      <c r="H175" s="219"/>
      <c r="I175" s="168" t="s">
        <v>444</v>
      </c>
      <c r="J175" s="168"/>
      <c r="K175" s="224"/>
    </row>
    <row r="176" spans="1:11" ht="35.25" customHeight="1">
      <c r="A176" s="222"/>
      <c r="B176" s="222"/>
      <c r="C176" s="222"/>
      <c r="D176" s="215" t="s">
        <v>191</v>
      </c>
      <c r="E176" s="216">
        <f t="shared" si="2"/>
        <v>170</v>
      </c>
      <c r="F176" s="217" t="str">
        <f>"項番"&amp;E174&amp;"の帳票について、印刷する帳票をチェックボックス等により選択できること。"</f>
        <v>項番168の帳票について、印刷する帳票をチェックボックス等により選択できること。</v>
      </c>
      <c r="G176" s="218" t="s">
        <v>568</v>
      </c>
      <c r="H176" s="219"/>
      <c r="I176" s="168" t="s">
        <v>444</v>
      </c>
      <c r="J176" s="168"/>
      <c r="K176" s="224"/>
    </row>
    <row r="177" spans="1:11" ht="29.25" customHeight="1">
      <c r="A177" s="222"/>
      <c r="B177" s="222"/>
      <c r="C177" s="225"/>
      <c r="D177" s="215" t="s">
        <v>192</v>
      </c>
      <c r="E177" s="216">
        <f t="shared" si="2"/>
        <v>171</v>
      </c>
      <c r="F177" s="217" t="s">
        <v>193</v>
      </c>
      <c r="G177" s="218" t="s">
        <v>568</v>
      </c>
      <c r="H177" s="219"/>
      <c r="I177" s="168" t="s">
        <v>444</v>
      </c>
      <c r="J177" s="168"/>
      <c r="K177" s="224"/>
    </row>
    <row r="178" spans="1:11" ht="35.25" customHeight="1">
      <c r="A178" s="222"/>
      <c r="B178" s="222"/>
      <c r="C178" s="222" t="s">
        <v>189</v>
      </c>
      <c r="D178" s="214" t="s">
        <v>407</v>
      </c>
      <c r="E178" s="216">
        <f t="shared" si="2"/>
        <v>172</v>
      </c>
      <c r="F178" s="234" t="s">
        <v>406</v>
      </c>
      <c r="G178" s="218" t="s">
        <v>568</v>
      </c>
      <c r="H178" s="219"/>
      <c r="I178" s="168" t="s">
        <v>444</v>
      </c>
      <c r="J178" s="168"/>
      <c r="K178" s="224"/>
    </row>
    <row r="179" spans="1:11" ht="40.5">
      <c r="A179" s="222"/>
      <c r="B179" s="222"/>
      <c r="C179" s="222"/>
      <c r="D179" s="225"/>
      <c r="E179" s="216">
        <f t="shared" si="2"/>
        <v>173</v>
      </c>
      <c r="F179" s="217" t="s">
        <v>405</v>
      </c>
      <c r="G179" s="218" t="s">
        <v>568</v>
      </c>
      <c r="H179" s="219"/>
      <c r="I179" s="168" t="s">
        <v>444</v>
      </c>
      <c r="J179" s="168"/>
      <c r="K179" s="224"/>
    </row>
    <row r="180" spans="1:11" ht="36.75" customHeight="1">
      <c r="A180" s="222"/>
      <c r="B180" s="222"/>
      <c r="C180" s="222"/>
      <c r="D180" s="215" t="s">
        <v>194</v>
      </c>
      <c r="E180" s="216">
        <f t="shared" si="2"/>
        <v>174</v>
      </c>
      <c r="F180" s="217" t="s">
        <v>195</v>
      </c>
      <c r="G180" s="218" t="s">
        <v>568</v>
      </c>
      <c r="H180" s="219"/>
      <c r="I180" s="168" t="s">
        <v>444</v>
      </c>
      <c r="J180" s="168"/>
      <c r="K180" s="224"/>
    </row>
    <row r="181" spans="1:11" ht="27">
      <c r="A181" s="222"/>
      <c r="B181" s="222"/>
      <c r="C181" s="222"/>
      <c r="D181" s="225" t="s">
        <v>196</v>
      </c>
      <c r="E181" s="216">
        <f t="shared" si="2"/>
        <v>175</v>
      </c>
      <c r="F181" s="230" t="s">
        <v>197</v>
      </c>
      <c r="G181" s="218" t="s">
        <v>568</v>
      </c>
      <c r="H181" s="231"/>
      <c r="I181" s="232" t="s">
        <v>444</v>
      </c>
      <c r="J181" s="232"/>
      <c r="K181" s="233"/>
    </row>
    <row r="182" spans="1:11" ht="40.5">
      <c r="A182" s="222"/>
      <c r="B182" s="222"/>
      <c r="C182" s="225"/>
      <c r="D182" s="215" t="s">
        <v>198</v>
      </c>
      <c r="E182" s="216">
        <f t="shared" si="2"/>
        <v>176</v>
      </c>
      <c r="F182" s="217" t="s">
        <v>443</v>
      </c>
      <c r="G182" s="218" t="s">
        <v>568</v>
      </c>
      <c r="H182" s="219"/>
      <c r="I182" s="168" t="s">
        <v>444</v>
      </c>
      <c r="J182" s="168"/>
      <c r="K182" s="224"/>
    </row>
    <row r="183" spans="1:11" ht="36.75" customHeight="1">
      <c r="A183" s="222"/>
      <c r="B183" s="222"/>
      <c r="C183" s="214" t="s">
        <v>199</v>
      </c>
      <c r="D183" s="215" t="s">
        <v>450</v>
      </c>
      <c r="E183" s="216">
        <f t="shared" si="2"/>
        <v>177</v>
      </c>
      <c r="F183" s="226" t="str">
        <f>"項番"&amp;E174&amp;"の帳票について、PDFファイルに変換し、クライアントPCに保存できること。"</f>
        <v>項番168の帳票について、PDFファイルに変換し、クライアントPCに保存できること。</v>
      </c>
      <c r="G183" s="218" t="s">
        <v>568</v>
      </c>
      <c r="H183" s="219"/>
      <c r="I183" s="168" t="s">
        <v>444</v>
      </c>
      <c r="J183" s="168"/>
      <c r="K183" s="224"/>
    </row>
    <row r="184" spans="1:11" ht="34.5" customHeight="1">
      <c r="A184" s="222"/>
      <c r="B184" s="222"/>
      <c r="C184" s="225"/>
      <c r="D184" s="215" t="s">
        <v>349</v>
      </c>
      <c r="E184" s="216">
        <f t="shared" si="2"/>
        <v>178</v>
      </c>
      <c r="F184" s="215" t="str">
        <f>"項番"&amp;E174&amp;"の帳票について、エクセルファイルに変換し、クライアントPCに保存できること。"</f>
        <v>項番168の帳票について、エクセルファイルに変換し、クライアントPCに保存できること。</v>
      </c>
      <c r="G184" s="218" t="s">
        <v>568</v>
      </c>
      <c r="H184" s="223"/>
      <c r="I184" s="168" t="s">
        <v>444</v>
      </c>
      <c r="J184" s="168"/>
      <c r="K184" s="224"/>
    </row>
    <row r="185" spans="1:11" ht="40.5" customHeight="1">
      <c r="A185" s="222"/>
      <c r="B185" s="222"/>
      <c r="C185" s="215" t="s">
        <v>200</v>
      </c>
      <c r="D185" s="215" t="s">
        <v>200</v>
      </c>
      <c r="E185" s="216">
        <f t="shared" si="2"/>
        <v>179</v>
      </c>
      <c r="F185" s="226" t="s">
        <v>608</v>
      </c>
      <c r="G185" s="218" t="s">
        <v>568</v>
      </c>
      <c r="H185" s="219"/>
      <c r="I185" s="168" t="s">
        <v>444</v>
      </c>
      <c r="J185" s="168"/>
      <c r="K185" s="224"/>
    </row>
    <row r="186" spans="1:11" ht="40.5">
      <c r="A186" s="222"/>
      <c r="B186" s="222"/>
      <c r="C186" s="215" t="s">
        <v>201</v>
      </c>
      <c r="D186" s="215" t="s">
        <v>201</v>
      </c>
      <c r="E186" s="216">
        <f t="shared" si="2"/>
        <v>180</v>
      </c>
      <c r="F186" s="226" t="s">
        <v>350</v>
      </c>
      <c r="G186" s="218" t="s">
        <v>568</v>
      </c>
      <c r="H186" s="219"/>
      <c r="I186" s="168" t="s">
        <v>444</v>
      </c>
      <c r="J186" s="168"/>
      <c r="K186" s="224"/>
    </row>
    <row r="187" spans="1:11" ht="50.25" customHeight="1">
      <c r="A187" s="222"/>
      <c r="B187" s="222"/>
      <c r="C187" s="225" t="s">
        <v>388</v>
      </c>
      <c r="D187" s="225" t="s">
        <v>388</v>
      </c>
      <c r="E187" s="216">
        <f t="shared" si="2"/>
        <v>181</v>
      </c>
      <c r="F187" s="215" t="s">
        <v>389</v>
      </c>
      <c r="G187" s="218" t="s">
        <v>569</v>
      </c>
      <c r="H187" s="223"/>
      <c r="I187" s="168" t="s">
        <v>444</v>
      </c>
      <c r="J187" s="168"/>
      <c r="K187" s="224"/>
    </row>
    <row r="188" spans="1:11" ht="40.5">
      <c r="A188" s="222"/>
      <c r="B188" s="222"/>
      <c r="C188" s="215" t="s">
        <v>202</v>
      </c>
      <c r="D188" s="215" t="s">
        <v>202</v>
      </c>
      <c r="E188" s="216">
        <f t="shared" si="2"/>
        <v>182</v>
      </c>
      <c r="F188" s="215" t="s">
        <v>351</v>
      </c>
      <c r="G188" s="218" t="s">
        <v>568</v>
      </c>
      <c r="H188" s="223"/>
      <c r="I188" s="168" t="s">
        <v>444</v>
      </c>
      <c r="J188" s="168"/>
      <c r="K188" s="224"/>
    </row>
    <row r="189" spans="1:11" ht="47.25" customHeight="1">
      <c r="A189" s="225"/>
      <c r="B189" s="225"/>
      <c r="C189" s="215" t="s">
        <v>203</v>
      </c>
      <c r="D189" s="215" t="s">
        <v>203</v>
      </c>
      <c r="E189" s="216">
        <f t="shared" si="2"/>
        <v>183</v>
      </c>
      <c r="F189" s="215" t="s">
        <v>609</v>
      </c>
      <c r="G189" s="218" t="s">
        <v>568</v>
      </c>
      <c r="H189" s="223" t="s">
        <v>441</v>
      </c>
      <c r="I189" s="168" t="s">
        <v>444</v>
      </c>
      <c r="J189" s="168"/>
      <c r="K189" s="224"/>
    </row>
    <row r="190" spans="1:11" ht="40.5">
      <c r="A190" s="222" t="s">
        <v>204</v>
      </c>
      <c r="B190" s="215" t="s">
        <v>78</v>
      </c>
      <c r="C190" s="214" t="s">
        <v>78</v>
      </c>
      <c r="D190" s="215" t="s">
        <v>205</v>
      </c>
      <c r="E190" s="216">
        <f t="shared" si="2"/>
        <v>184</v>
      </c>
      <c r="F190" s="215" t="str">
        <f>"項番"&amp;E19&amp;"に基づくログイン画面に表示するメッセージを設定出来ること。
"</f>
        <v xml:space="preserve">項番13に基づくログイン画面に表示するメッセージを設定出来ること。
</v>
      </c>
      <c r="G190" s="218" t="s">
        <v>569</v>
      </c>
      <c r="H190" s="223"/>
      <c r="I190" s="168" t="s">
        <v>444</v>
      </c>
      <c r="J190" s="168"/>
      <c r="K190" s="224"/>
    </row>
    <row r="191" spans="1:11" ht="40.5">
      <c r="A191" s="222"/>
      <c r="B191" s="222" t="s">
        <v>206</v>
      </c>
      <c r="C191" s="214" t="s">
        <v>206</v>
      </c>
      <c r="D191" s="215" t="s">
        <v>207</v>
      </c>
      <c r="E191" s="216">
        <f t="shared" si="2"/>
        <v>185</v>
      </c>
      <c r="F191" s="226" t="s">
        <v>352</v>
      </c>
      <c r="G191" s="218" t="s">
        <v>569</v>
      </c>
      <c r="H191" s="219"/>
      <c r="I191" s="168" t="s">
        <v>444</v>
      </c>
      <c r="J191" s="168"/>
      <c r="K191" s="224"/>
    </row>
    <row r="192" spans="1:11" ht="40.5">
      <c r="A192" s="222"/>
      <c r="B192" s="222"/>
      <c r="C192" s="222"/>
      <c r="D192" s="215" t="s">
        <v>208</v>
      </c>
      <c r="E192" s="216">
        <f t="shared" si="2"/>
        <v>186</v>
      </c>
      <c r="F192" s="226" t="s">
        <v>610</v>
      </c>
      <c r="G192" s="218" t="s">
        <v>569</v>
      </c>
      <c r="H192" s="219"/>
      <c r="I192" s="168" t="s">
        <v>444</v>
      </c>
      <c r="J192" s="168"/>
      <c r="K192" s="224"/>
    </row>
    <row r="193" spans="1:11" ht="40.5">
      <c r="A193" s="222"/>
      <c r="B193" s="222"/>
      <c r="C193" s="222"/>
      <c r="D193" s="215" t="s">
        <v>209</v>
      </c>
      <c r="E193" s="216">
        <f t="shared" si="2"/>
        <v>187</v>
      </c>
      <c r="F193" s="226" t="s">
        <v>611</v>
      </c>
      <c r="G193" s="218" t="s">
        <v>569</v>
      </c>
      <c r="H193" s="219"/>
      <c r="I193" s="168" t="s">
        <v>444</v>
      </c>
      <c r="J193" s="168"/>
      <c r="K193" s="224"/>
    </row>
    <row r="194" spans="1:11" ht="27">
      <c r="A194" s="222"/>
      <c r="B194" s="222"/>
      <c r="C194" s="222"/>
      <c r="D194" s="215" t="s">
        <v>210</v>
      </c>
      <c r="E194" s="216">
        <f t="shared" si="2"/>
        <v>188</v>
      </c>
      <c r="F194" s="226" t="s">
        <v>270</v>
      </c>
      <c r="G194" s="218" t="s">
        <v>569</v>
      </c>
      <c r="H194" s="219"/>
      <c r="I194" s="168" t="s">
        <v>444</v>
      </c>
      <c r="J194" s="168"/>
      <c r="K194" s="224"/>
    </row>
    <row r="195" spans="1:11" ht="40.5">
      <c r="A195" s="222"/>
      <c r="B195" s="222"/>
      <c r="C195" s="214" t="s">
        <v>211</v>
      </c>
      <c r="D195" s="215" t="s">
        <v>212</v>
      </c>
      <c r="E195" s="216">
        <f t="shared" si="2"/>
        <v>189</v>
      </c>
      <c r="F195" s="217" t="s">
        <v>213</v>
      </c>
      <c r="G195" s="218" t="s">
        <v>569</v>
      </c>
      <c r="H195" s="219"/>
      <c r="I195" s="168" t="s">
        <v>444</v>
      </c>
      <c r="J195" s="168"/>
      <c r="K195" s="224"/>
    </row>
    <row r="196" spans="1:11" ht="54">
      <c r="A196" s="222"/>
      <c r="B196" s="222"/>
      <c r="C196" s="222"/>
      <c r="D196" s="215" t="s">
        <v>214</v>
      </c>
      <c r="E196" s="216">
        <f t="shared" si="2"/>
        <v>190</v>
      </c>
      <c r="F196" s="217" t="s">
        <v>215</v>
      </c>
      <c r="G196" s="218" t="s">
        <v>569</v>
      </c>
      <c r="H196" s="219"/>
      <c r="I196" s="168" t="s">
        <v>444</v>
      </c>
      <c r="J196" s="168"/>
      <c r="K196" s="224"/>
    </row>
    <row r="197" spans="1:11" ht="40.5">
      <c r="A197" s="222"/>
      <c r="B197" s="222"/>
      <c r="C197" s="222"/>
      <c r="D197" s="214" t="s">
        <v>216</v>
      </c>
      <c r="E197" s="216">
        <f t="shared" si="2"/>
        <v>191</v>
      </c>
      <c r="F197" s="234" t="s">
        <v>353</v>
      </c>
      <c r="G197" s="218" t="s">
        <v>569</v>
      </c>
      <c r="H197" s="219"/>
      <c r="I197" s="168" t="s">
        <v>444</v>
      </c>
      <c r="J197" s="168"/>
      <c r="K197" s="224"/>
    </row>
    <row r="198" spans="1:11" ht="54">
      <c r="A198" s="222"/>
      <c r="B198" s="225"/>
      <c r="C198" s="225"/>
      <c r="D198" s="225"/>
      <c r="E198" s="216">
        <f t="shared" si="2"/>
        <v>192</v>
      </c>
      <c r="F198" s="226" t="s">
        <v>612</v>
      </c>
      <c r="G198" s="218" t="s">
        <v>567</v>
      </c>
      <c r="H198" s="227" t="s">
        <v>217</v>
      </c>
      <c r="I198" s="168" t="s">
        <v>444</v>
      </c>
      <c r="J198" s="168"/>
      <c r="K198" s="224"/>
    </row>
    <row r="199" spans="1:11" ht="54">
      <c r="A199" s="222"/>
      <c r="B199" s="222" t="s">
        <v>204</v>
      </c>
      <c r="C199" s="214" t="s">
        <v>218</v>
      </c>
      <c r="D199" s="226" t="s">
        <v>219</v>
      </c>
      <c r="E199" s="216">
        <f t="shared" si="2"/>
        <v>193</v>
      </c>
      <c r="F199" s="226" t="s">
        <v>613</v>
      </c>
      <c r="G199" s="218" t="s">
        <v>569</v>
      </c>
      <c r="H199" s="219"/>
      <c r="I199" s="168" t="s">
        <v>444</v>
      </c>
      <c r="J199" s="168"/>
      <c r="K199" s="224"/>
    </row>
    <row r="200" spans="1:11" ht="40.5">
      <c r="A200" s="222"/>
      <c r="B200" s="222"/>
      <c r="C200" s="222"/>
      <c r="D200" s="226" t="s">
        <v>220</v>
      </c>
      <c r="E200" s="216">
        <f t="shared" si="2"/>
        <v>194</v>
      </c>
      <c r="F200" s="226" t="s">
        <v>221</v>
      </c>
      <c r="G200" s="218" t="s">
        <v>569</v>
      </c>
      <c r="H200" s="219"/>
      <c r="I200" s="168" t="s">
        <v>444</v>
      </c>
      <c r="J200" s="168"/>
      <c r="K200" s="224"/>
    </row>
    <row r="201" spans="1:11" ht="40.5">
      <c r="A201" s="225"/>
      <c r="B201" s="225"/>
      <c r="C201" s="225"/>
      <c r="D201" s="215" t="s">
        <v>222</v>
      </c>
      <c r="E201" s="216">
        <f t="shared" si="2"/>
        <v>195</v>
      </c>
      <c r="F201" s="217" t="s">
        <v>614</v>
      </c>
      <c r="G201" s="218" t="s">
        <v>569</v>
      </c>
      <c r="H201" s="219"/>
      <c r="I201" s="168" t="s">
        <v>444</v>
      </c>
      <c r="J201" s="168"/>
      <c r="K201" s="224"/>
    </row>
    <row r="202" spans="1:11" ht="121.5">
      <c r="A202" s="214" t="s">
        <v>204</v>
      </c>
      <c r="B202" s="215" t="s">
        <v>204</v>
      </c>
      <c r="C202" s="215" t="s">
        <v>223</v>
      </c>
      <c r="D202" s="215" t="s">
        <v>222</v>
      </c>
      <c r="E202" s="216">
        <f t="shared" ref="E202:E242" si="3">ROW()-6</f>
        <v>196</v>
      </c>
      <c r="F202" s="217" t="s">
        <v>615</v>
      </c>
      <c r="G202" s="218" t="s">
        <v>569</v>
      </c>
      <c r="H202" s="219"/>
      <c r="I202" s="168" t="s">
        <v>444</v>
      </c>
      <c r="J202" s="168"/>
      <c r="K202" s="224"/>
    </row>
    <row r="203" spans="1:11" ht="108">
      <c r="A203" s="222"/>
      <c r="B203" s="214" t="s">
        <v>224</v>
      </c>
      <c r="C203" s="215" t="s">
        <v>225</v>
      </c>
      <c r="D203" s="215" t="s">
        <v>128</v>
      </c>
      <c r="E203" s="216">
        <f t="shared" si="3"/>
        <v>197</v>
      </c>
      <c r="F203" s="226" t="s">
        <v>616</v>
      </c>
      <c r="G203" s="218" t="s">
        <v>569</v>
      </c>
      <c r="H203" s="227" t="s">
        <v>226</v>
      </c>
      <c r="I203" s="220" t="s">
        <v>444</v>
      </c>
      <c r="J203" s="220"/>
      <c r="K203" s="221"/>
    </row>
    <row r="204" spans="1:11" ht="81">
      <c r="A204" s="222"/>
      <c r="B204" s="222"/>
      <c r="C204" s="222" t="s">
        <v>227</v>
      </c>
      <c r="D204" s="225" t="s">
        <v>228</v>
      </c>
      <c r="E204" s="216">
        <f t="shared" si="3"/>
        <v>198</v>
      </c>
      <c r="F204" s="237" t="s">
        <v>229</v>
      </c>
      <c r="G204" s="218" t="s">
        <v>569</v>
      </c>
      <c r="H204" s="238" t="s">
        <v>230</v>
      </c>
      <c r="I204" s="232" t="s">
        <v>444</v>
      </c>
      <c r="J204" s="232"/>
      <c r="K204" s="233"/>
    </row>
    <row r="205" spans="1:11" ht="40.5">
      <c r="A205" s="222"/>
      <c r="B205" s="222"/>
      <c r="C205" s="214" t="s">
        <v>381</v>
      </c>
      <c r="D205" s="215" t="s">
        <v>228</v>
      </c>
      <c r="E205" s="216">
        <f t="shared" si="3"/>
        <v>199</v>
      </c>
      <c r="F205" s="226" t="s">
        <v>382</v>
      </c>
      <c r="G205" s="218" t="s">
        <v>569</v>
      </c>
      <c r="H205" s="227"/>
      <c r="I205" s="168" t="s">
        <v>444</v>
      </c>
      <c r="J205" s="168"/>
      <c r="K205" s="224"/>
    </row>
    <row r="206" spans="1:11" ht="40.5">
      <c r="A206" s="222"/>
      <c r="B206" s="222"/>
      <c r="C206" s="222"/>
      <c r="D206" s="237" t="s">
        <v>204</v>
      </c>
      <c r="E206" s="216">
        <f t="shared" si="3"/>
        <v>200</v>
      </c>
      <c r="F206" s="226" t="s">
        <v>383</v>
      </c>
      <c r="G206" s="218" t="s">
        <v>569</v>
      </c>
      <c r="H206" s="227"/>
      <c r="I206" s="168" t="s">
        <v>444</v>
      </c>
      <c r="J206" s="168"/>
      <c r="K206" s="224"/>
    </row>
    <row r="207" spans="1:11" ht="40.5">
      <c r="A207" s="222"/>
      <c r="B207" s="222"/>
      <c r="C207" s="222"/>
      <c r="D207" s="226" t="s">
        <v>231</v>
      </c>
      <c r="E207" s="216">
        <f t="shared" si="3"/>
        <v>201</v>
      </c>
      <c r="F207" s="226" t="s">
        <v>232</v>
      </c>
      <c r="G207" s="218" t="s">
        <v>569</v>
      </c>
      <c r="H207" s="227" t="s">
        <v>384</v>
      </c>
      <c r="I207" s="168" t="s">
        <v>444</v>
      </c>
      <c r="J207" s="168"/>
      <c r="K207" s="224"/>
    </row>
    <row r="208" spans="1:11" ht="67.5">
      <c r="A208" s="222"/>
      <c r="B208" s="222"/>
      <c r="C208" s="222"/>
      <c r="D208" s="226" t="s">
        <v>233</v>
      </c>
      <c r="E208" s="216">
        <f t="shared" si="3"/>
        <v>202</v>
      </c>
      <c r="F208" s="226" t="s">
        <v>385</v>
      </c>
      <c r="G208" s="218" t="s">
        <v>569</v>
      </c>
      <c r="H208" s="227" t="s">
        <v>386</v>
      </c>
      <c r="I208" s="168" t="s">
        <v>444</v>
      </c>
      <c r="J208" s="168"/>
      <c r="K208" s="224"/>
    </row>
    <row r="209" spans="1:11" ht="54">
      <c r="A209" s="222"/>
      <c r="B209" s="222"/>
      <c r="C209" s="214" t="s">
        <v>234</v>
      </c>
      <c r="D209" s="215" t="s">
        <v>390</v>
      </c>
      <c r="E209" s="216">
        <f t="shared" si="3"/>
        <v>203</v>
      </c>
      <c r="F209" s="234" t="s">
        <v>391</v>
      </c>
      <c r="G209" s="218" t="s">
        <v>569</v>
      </c>
      <c r="H209" s="219"/>
      <c r="I209" s="168" t="s">
        <v>540</v>
      </c>
      <c r="J209" s="168"/>
      <c r="K209" s="224"/>
    </row>
    <row r="210" spans="1:11" ht="67.5">
      <c r="A210" s="222"/>
      <c r="B210" s="222"/>
      <c r="C210" s="222"/>
      <c r="D210" s="226" t="s">
        <v>228</v>
      </c>
      <c r="E210" s="216">
        <f t="shared" si="3"/>
        <v>204</v>
      </c>
      <c r="F210" s="226" t="s">
        <v>235</v>
      </c>
      <c r="G210" s="218" t="s">
        <v>569</v>
      </c>
      <c r="H210" s="227" t="s">
        <v>236</v>
      </c>
      <c r="I210" s="168" t="s">
        <v>444</v>
      </c>
      <c r="J210" s="168"/>
      <c r="K210" s="224"/>
    </row>
    <row r="211" spans="1:11" ht="67.5">
      <c r="A211" s="222"/>
      <c r="B211" s="222"/>
      <c r="C211" s="222"/>
      <c r="D211" s="215" t="s">
        <v>237</v>
      </c>
      <c r="E211" s="216">
        <f t="shared" si="3"/>
        <v>205</v>
      </c>
      <c r="F211" s="226" t="s">
        <v>238</v>
      </c>
      <c r="G211" s="218" t="s">
        <v>569</v>
      </c>
      <c r="H211" s="227" t="s">
        <v>239</v>
      </c>
      <c r="I211" s="168" t="s">
        <v>444</v>
      </c>
      <c r="J211" s="168"/>
      <c r="K211" s="224"/>
    </row>
    <row r="212" spans="1:11" ht="40.5">
      <c r="A212" s="222"/>
      <c r="B212" s="222"/>
      <c r="C212" s="222"/>
      <c r="D212" s="215" t="s">
        <v>240</v>
      </c>
      <c r="E212" s="216">
        <f t="shared" si="3"/>
        <v>206</v>
      </c>
      <c r="F212" s="226" t="s">
        <v>241</v>
      </c>
      <c r="G212" s="218" t="s">
        <v>569</v>
      </c>
      <c r="H212" s="227"/>
      <c r="I212" s="168" t="s">
        <v>444</v>
      </c>
      <c r="J212" s="168"/>
      <c r="K212" s="224"/>
    </row>
    <row r="213" spans="1:11" ht="113.25" customHeight="1">
      <c r="A213" s="222"/>
      <c r="B213" s="222"/>
      <c r="C213" s="222"/>
      <c r="D213" s="237" t="s">
        <v>80</v>
      </c>
      <c r="E213" s="216">
        <f t="shared" si="3"/>
        <v>207</v>
      </c>
      <c r="F213" s="226" t="str">
        <f>"歩掛データには、各種コードが設定でき、項番"&amp;E211&amp;"に基づく条件の組み合わせにより、計上される各種コードの組み合わせも変更できること。
"</f>
        <v xml:space="preserve">歩掛データには、各種コードが設定でき、項番205に基づく条件の組み合わせにより、計上される各種コードの組み合わせも変更できること。
</v>
      </c>
      <c r="G213" s="218" t="s">
        <v>569</v>
      </c>
      <c r="H213" s="227" t="s">
        <v>242</v>
      </c>
      <c r="I213" s="168" t="s">
        <v>444</v>
      </c>
      <c r="J213" s="168"/>
      <c r="K213" s="224"/>
    </row>
    <row r="214" spans="1:11" ht="72" customHeight="1">
      <c r="A214" s="222"/>
      <c r="B214" s="222"/>
      <c r="C214" s="222"/>
      <c r="D214" s="226" t="s">
        <v>164</v>
      </c>
      <c r="E214" s="216">
        <f t="shared" si="3"/>
        <v>208</v>
      </c>
      <c r="F214" s="226" t="s">
        <v>243</v>
      </c>
      <c r="G214" s="218" t="s">
        <v>569</v>
      </c>
      <c r="H214" s="227"/>
      <c r="I214" s="168" t="s">
        <v>444</v>
      </c>
      <c r="J214" s="168"/>
      <c r="K214" s="224"/>
    </row>
    <row r="215" spans="1:11" ht="27">
      <c r="A215" s="222"/>
      <c r="B215" s="222"/>
      <c r="C215" s="222"/>
      <c r="D215" s="236" t="s">
        <v>204</v>
      </c>
      <c r="E215" s="216">
        <f t="shared" si="3"/>
        <v>209</v>
      </c>
      <c r="F215" s="226" t="s">
        <v>354</v>
      </c>
      <c r="G215" s="218" t="s">
        <v>569</v>
      </c>
      <c r="H215" s="227"/>
      <c r="I215" s="168" t="s">
        <v>444</v>
      </c>
      <c r="J215" s="168"/>
      <c r="K215" s="224"/>
    </row>
    <row r="216" spans="1:11" ht="27">
      <c r="A216" s="222"/>
      <c r="B216" s="222"/>
      <c r="C216" s="222"/>
      <c r="D216" s="222"/>
      <c r="E216" s="216">
        <f t="shared" si="3"/>
        <v>210</v>
      </c>
      <c r="F216" s="226" t="s">
        <v>355</v>
      </c>
      <c r="G216" s="218" t="s">
        <v>569</v>
      </c>
      <c r="H216" s="227"/>
      <c r="I216" s="168" t="s">
        <v>444</v>
      </c>
      <c r="J216" s="168"/>
      <c r="K216" s="224"/>
    </row>
    <row r="217" spans="1:11" ht="27">
      <c r="A217" s="222"/>
      <c r="B217" s="222"/>
      <c r="C217" s="222"/>
      <c r="D217" s="225"/>
      <c r="E217" s="216">
        <f t="shared" si="3"/>
        <v>211</v>
      </c>
      <c r="F217" s="226" t="s">
        <v>398</v>
      </c>
      <c r="G217" s="218" t="s">
        <v>569</v>
      </c>
      <c r="H217" s="227"/>
      <c r="I217" s="168" t="s">
        <v>444</v>
      </c>
      <c r="J217" s="168"/>
      <c r="K217" s="224"/>
    </row>
    <row r="218" spans="1:11" ht="50.25" customHeight="1">
      <c r="A218" s="222"/>
      <c r="B218" s="222"/>
      <c r="C218" s="222"/>
      <c r="D218" s="237" t="s">
        <v>244</v>
      </c>
      <c r="E218" s="216">
        <f t="shared" si="3"/>
        <v>212</v>
      </c>
      <c r="F218" s="226" t="s">
        <v>271</v>
      </c>
      <c r="G218" s="218" t="s">
        <v>569</v>
      </c>
      <c r="H218" s="227" t="s">
        <v>272</v>
      </c>
      <c r="I218" s="168" t="s">
        <v>444</v>
      </c>
      <c r="J218" s="168"/>
      <c r="K218" s="224"/>
    </row>
    <row r="219" spans="1:11" ht="31.5" customHeight="1">
      <c r="A219" s="222"/>
      <c r="B219" s="222"/>
      <c r="C219" s="222"/>
      <c r="D219" s="215" t="s">
        <v>245</v>
      </c>
      <c r="E219" s="216">
        <f t="shared" si="3"/>
        <v>213</v>
      </c>
      <c r="F219" s="226" t="s">
        <v>246</v>
      </c>
      <c r="G219" s="218" t="s">
        <v>569</v>
      </c>
      <c r="H219" s="227"/>
      <c r="I219" s="168" t="s">
        <v>444</v>
      </c>
      <c r="J219" s="168"/>
      <c r="K219" s="224"/>
    </row>
    <row r="220" spans="1:11" ht="54">
      <c r="A220" s="222"/>
      <c r="B220" s="222"/>
      <c r="C220" s="222"/>
      <c r="D220" s="215" t="s">
        <v>247</v>
      </c>
      <c r="E220" s="216">
        <f t="shared" si="3"/>
        <v>214</v>
      </c>
      <c r="F220" s="226" t="s">
        <v>356</v>
      </c>
      <c r="G220" s="218" t="s">
        <v>569</v>
      </c>
      <c r="H220" s="227"/>
      <c r="I220" s="168" t="s">
        <v>540</v>
      </c>
      <c r="J220" s="168"/>
      <c r="K220" s="224"/>
    </row>
    <row r="221" spans="1:11" ht="67.5">
      <c r="A221" s="222"/>
      <c r="B221" s="222"/>
      <c r="C221" s="222"/>
      <c r="D221" s="215" t="s">
        <v>248</v>
      </c>
      <c r="E221" s="216">
        <f t="shared" si="3"/>
        <v>215</v>
      </c>
      <c r="F221" s="226" t="s">
        <v>249</v>
      </c>
      <c r="G221" s="218" t="s">
        <v>569</v>
      </c>
      <c r="H221" s="227"/>
      <c r="I221" s="168" t="s">
        <v>540</v>
      </c>
      <c r="J221" s="168"/>
      <c r="K221" s="224"/>
    </row>
    <row r="222" spans="1:11" ht="67.5">
      <c r="A222" s="222"/>
      <c r="B222" s="222"/>
      <c r="C222" s="222"/>
      <c r="D222" s="215" t="s">
        <v>248</v>
      </c>
      <c r="E222" s="216">
        <f t="shared" si="3"/>
        <v>216</v>
      </c>
      <c r="F222" s="226" t="s">
        <v>250</v>
      </c>
      <c r="G222" s="218" t="s">
        <v>569</v>
      </c>
      <c r="H222" s="227"/>
      <c r="I222" s="168" t="s">
        <v>540</v>
      </c>
      <c r="J222" s="168"/>
      <c r="K222" s="224"/>
    </row>
    <row r="223" spans="1:11" ht="40.5">
      <c r="A223" s="222"/>
      <c r="B223" s="222"/>
      <c r="C223" s="222"/>
      <c r="D223" s="215" t="s">
        <v>251</v>
      </c>
      <c r="E223" s="216">
        <f t="shared" si="3"/>
        <v>217</v>
      </c>
      <c r="F223" s="226" t="s">
        <v>409</v>
      </c>
      <c r="G223" s="218" t="s">
        <v>569</v>
      </c>
      <c r="H223" s="227"/>
      <c r="I223" s="168" t="s">
        <v>444</v>
      </c>
      <c r="J223" s="168"/>
      <c r="K223" s="224"/>
    </row>
    <row r="224" spans="1:11" ht="48" customHeight="1">
      <c r="A224" s="225"/>
      <c r="B224" s="225"/>
      <c r="C224" s="225"/>
      <c r="D224" s="215" t="s">
        <v>251</v>
      </c>
      <c r="E224" s="216">
        <f t="shared" si="3"/>
        <v>218</v>
      </c>
      <c r="F224" s="215" t="s">
        <v>253</v>
      </c>
      <c r="G224" s="218" t="s">
        <v>569</v>
      </c>
      <c r="H224" s="219"/>
      <c r="I224" s="168" t="s">
        <v>444</v>
      </c>
      <c r="J224" s="168"/>
      <c r="K224" s="224"/>
    </row>
    <row r="225" spans="1:11" ht="40.5">
      <c r="A225" s="214" t="s">
        <v>204</v>
      </c>
      <c r="B225" s="214" t="s">
        <v>224</v>
      </c>
      <c r="C225" s="214" t="s">
        <v>254</v>
      </c>
      <c r="D225" s="215" t="s">
        <v>115</v>
      </c>
      <c r="E225" s="216">
        <f t="shared" si="3"/>
        <v>219</v>
      </c>
      <c r="F225" s="215" t="s">
        <v>273</v>
      </c>
      <c r="G225" s="218" t="s">
        <v>569</v>
      </c>
      <c r="H225" s="227"/>
      <c r="I225" s="168" t="s">
        <v>444</v>
      </c>
      <c r="J225" s="168"/>
      <c r="K225" s="224"/>
    </row>
    <row r="226" spans="1:11" ht="54">
      <c r="A226" s="222"/>
      <c r="B226" s="222"/>
      <c r="C226" s="222"/>
      <c r="D226" s="214" t="s">
        <v>228</v>
      </c>
      <c r="E226" s="216">
        <f t="shared" si="3"/>
        <v>220</v>
      </c>
      <c r="F226" s="217" t="s">
        <v>255</v>
      </c>
      <c r="G226" s="218" t="s">
        <v>569</v>
      </c>
      <c r="H226" s="219"/>
      <c r="I226" s="168" t="s">
        <v>444</v>
      </c>
      <c r="J226" s="168"/>
      <c r="K226" s="224"/>
    </row>
    <row r="227" spans="1:11" ht="40.5">
      <c r="A227" s="222"/>
      <c r="B227" s="222"/>
      <c r="C227" s="222"/>
      <c r="D227" s="225"/>
      <c r="E227" s="216">
        <f t="shared" si="3"/>
        <v>221</v>
      </c>
      <c r="F227" s="234" t="s">
        <v>357</v>
      </c>
      <c r="G227" s="218" t="s">
        <v>569</v>
      </c>
      <c r="H227" s="219"/>
      <c r="I227" s="168" t="s">
        <v>444</v>
      </c>
      <c r="J227" s="168"/>
      <c r="K227" s="224"/>
    </row>
    <row r="228" spans="1:11" ht="54">
      <c r="A228" s="222"/>
      <c r="B228" s="222"/>
      <c r="C228" s="222"/>
      <c r="D228" s="236" t="s">
        <v>204</v>
      </c>
      <c r="E228" s="216">
        <f t="shared" si="3"/>
        <v>222</v>
      </c>
      <c r="F228" s="226" t="s">
        <v>387</v>
      </c>
      <c r="G228" s="218" t="s">
        <v>569</v>
      </c>
      <c r="H228" s="227"/>
      <c r="I228" s="168" t="s">
        <v>444</v>
      </c>
      <c r="J228" s="168"/>
      <c r="K228" s="224"/>
    </row>
    <row r="229" spans="1:11" ht="34.5" customHeight="1">
      <c r="A229" s="222"/>
      <c r="B229" s="222"/>
      <c r="C229" s="222"/>
      <c r="D229" s="225"/>
      <c r="E229" s="216">
        <f t="shared" si="3"/>
        <v>223</v>
      </c>
      <c r="F229" s="226" t="s">
        <v>398</v>
      </c>
      <c r="G229" s="218" t="s">
        <v>569</v>
      </c>
      <c r="H229" s="219"/>
      <c r="I229" s="168" t="s">
        <v>444</v>
      </c>
      <c r="J229" s="168"/>
      <c r="K229" s="224"/>
    </row>
    <row r="230" spans="1:11" ht="54">
      <c r="A230" s="222"/>
      <c r="B230" s="222"/>
      <c r="C230" s="222"/>
      <c r="D230" s="215" t="s">
        <v>247</v>
      </c>
      <c r="E230" s="216">
        <f t="shared" si="3"/>
        <v>224</v>
      </c>
      <c r="F230" s="217" t="s">
        <v>356</v>
      </c>
      <c r="G230" s="218" t="s">
        <v>569</v>
      </c>
      <c r="H230" s="219"/>
      <c r="I230" s="168" t="s">
        <v>540</v>
      </c>
      <c r="J230" s="168"/>
      <c r="K230" s="224"/>
    </row>
    <row r="231" spans="1:11" ht="67.5">
      <c r="A231" s="222"/>
      <c r="B231" s="222"/>
      <c r="C231" s="222"/>
      <c r="D231" s="215" t="s">
        <v>248</v>
      </c>
      <c r="E231" s="216">
        <f t="shared" si="3"/>
        <v>225</v>
      </c>
      <c r="F231" s="217" t="s">
        <v>249</v>
      </c>
      <c r="G231" s="218" t="s">
        <v>569</v>
      </c>
      <c r="H231" s="219"/>
      <c r="I231" s="168" t="s">
        <v>540</v>
      </c>
      <c r="J231" s="168"/>
      <c r="K231" s="224"/>
    </row>
    <row r="232" spans="1:11" ht="40.5">
      <c r="A232" s="222"/>
      <c r="B232" s="222"/>
      <c r="C232" s="222"/>
      <c r="D232" s="214" t="s">
        <v>251</v>
      </c>
      <c r="E232" s="216">
        <f t="shared" si="3"/>
        <v>226</v>
      </c>
      <c r="F232" s="217" t="s">
        <v>410</v>
      </c>
      <c r="G232" s="218" t="s">
        <v>569</v>
      </c>
      <c r="H232" s="219"/>
      <c r="I232" s="168" t="s">
        <v>444</v>
      </c>
      <c r="J232" s="168"/>
      <c r="K232" s="224"/>
    </row>
    <row r="233" spans="1:11" ht="40.5">
      <c r="A233" s="222"/>
      <c r="B233" s="222"/>
      <c r="C233" s="222"/>
      <c r="D233" s="225"/>
      <c r="E233" s="216">
        <f t="shared" si="3"/>
        <v>227</v>
      </c>
      <c r="F233" s="215" t="s">
        <v>256</v>
      </c>
      <c r="G233" s="218" t="s">
        <v>569</v>
      </c>
      <c r="H233" s="223"/>
      <c r="I233" s="168" t="s">
        <v>444</v>
      </c>
      <c r="J233" s="168"/>
      <c r="K233" s="224"/>
    </row>
    <row r="234" spans="1:11" ht="40.5">
      <c r="A234" s="222"/>
      <c r="B234" s="222"/>
      <c r="C234" s="222"/>
      <c r="D234" s="215" t="s">
        <v>115</v>
      </c>
      <c r="E234" s="216">
        <f t="shared" si="3"/>
        <v>228</v>
      </c>
      <c r="F234" s="215" t="s">
        <v>273</v>
      </c>
      <c r="G234" s="218" t="s">
        <v>569</v>
      </c>
      <c r="H234" s="223"/>
      <c r="I234" s="168" t="s">
        <v>444</v>
      </c>
      <c r="J234" s="168"/>
      <c r="K234" s="224"/>
    </row>
    <row r="235" spans="1:11" ht="42.75" customHeight="1">
      <c r="A235" s="222"/>
      <c r="B235" s="222"/>
      <c r="C235" s="222"/>
      <c r="D235" s="215" t="s">
        <v>257</v>
      </c>
      <c r="E235" s="216">
        <f t="shared" si="3"/>
        <v>229</v>
      </c>
      <c r="F235" s="215" t="s">
        <v>274</v>
      </c>
      <c r="G235" s="218" t="s">
        <v>569</v>
      </c>
      <c r="H235" s="223"/>
      <c r="I235" s="168" t="s">
        <v>444</v>
      </c>
      <c r="J235" s="168"/>
      <c r="K235" s="224"/>
    </row>
    <row r="236" spans="1:11" ht="81">
      <c r="A236" s="222"/>
      <c r="B236" s="222"/>
      <c r="C236" s="214" t="s">
        <v>258</v>
      </c>
      <c r="D236" s="215" t="s">
        <v>259</v>
      </c>
      <c r="E236" s="216">
        <f t="shared" si="3"/>
        <v>230</v>
      </c>
      <c r="F236" s="215" t="s">
        <v>617</v>
      </c>
      <c r="G236" s="218" t="s">
        <v>569</v>
      </c>
      <c r="H236" s="223" t="s">
        <v>408</v>
      </c>
      <c r="I236" s="168" t="s">
        <v>444</v>
      </c>
      <c r="J236" s="168"/>
      <c r="K236" s="224"/>
    </row>
    <row r="237" spans="1:11" ht="33.75" customHeight="1">
      <c r="A237" s="222"/>
      <c r="B237" s="222"/>
      <c r="C237" s="222"/>
      <c r="D237" s="214" t="s">
        <v>204</v>
      </c>
      <c r="E237" s="216">
        <f t="shared" si="3"/>
        <v>231</v>
      </c>
      <c r="F237" s="215" t="s">
        <v>260</v>
      </c>
      <c r="G237" s="218" t="s">
        <v>569</v>
      </c>
      <c r="H237" s="223"/>
      <c r="I237" s="168" t="s">
        <v>444</v>
      </c>
      <c r="J237" s="168"/>
      <c r="K237" s="224"/>
    </row>
    <row r="238" spans="1:11" ht="27">
      <c r="A238" s="222"/>
      <c r="B238" s="222"/>
      <c r="C238" s="222"/>
      <c r="D238" s="225"/>
      <c r="E238" s="216">
        <f t="shared" si="3"/>
        <v>232</v>
      </c>
      <c r="F238" s="226" t="s">
        <v>398</v>
      </c>
      <c r="G238" s="218" t="s">
        <v>569</v>
      </c>
      <c r="H238" s="223"/>
      <c r="I238" s="168" t="s">
        <v>444</v>
      </c>
      <c r="J238" s="168"/>
      <c r="K238" s="224"/>
    </row>
    <row r="239" spans="1:11" ht="40.5">
      <c r="A239" s="222"/>
      <c r="B239" s="222"/>
      <c r="C239" s="222"/>
      <c r="D239" s="215" t="s">
        <v>251</v>
      </c>
      <c r="E239" s="216">
        <f t="shared" si="3"/>
        <v>233</v>
      </c>
      <c r="F239" s="215" t="s">
        <v>252</v>
      </c>
      <c r="G239" s="218" t="s">
        <v>569</v>
      </c>
      <c r="H239" s="223"/>
      <c r="I239" s="168" t="s">
        <v>444</v>
      </c>
      <c r="J239" s="168"/>
      <c r="K239" s="224"/>
    </row>
    <row r="240" spans="1:11" ht="60" customHeight="1">
      <c r="A240" s="225"/>
      <c r="B240" s="225"/>
      <c r="C240" s="215" t="s">
        <v>498</v>
      </c>
      <c r="D240" s="215" t="s">
        <v>497</v>
      </c>
      <c r="E240" s="216">
        <f t="shared" si="3"/>
        <v>234</v>
      </c>
      <c r="F240" s="234" t="s">
        <v>499</v>
      </c>
      <c r="G240" s="218" t="s">
        <v>569</v>
      </c>
      <c r="H240" s="219"/>
      <c r="I240" s="168" t="s">
        <v>540</v>
      </c>
      <c r="J240" s="168"/>
      <c r="K240" s="224"/>
    </row>
    <row r="241" spans="1:11" ht="256.5">
      <c r="A241" s="215" t="s">
        <v>261</v>
      </c>
      <c r="B241" s="215" t="s">
        <v>261</v>
      </c>
      <c r="C241" s="215" t="s">
        <v>261</v>
      </c>
      <c r="D241" s="215" t="s">
        <v>261</v>
      </c>
      <c r="E241" s="216">
        <f t="shared" si="3"/>
        <v>235</v>
      </c>
      <c r="F241" s="217" t="s">
        <v>399</v>
      </c>
      <c r="G241" s="218" t="s">
        <v>569</v>
      </c>
      <c r="H241" s="219"/>
      <c r="I241" s="168" t="s">
        <v>444</v>
      </c>
      <c r="J241" s="168"/>
      <c r="K241" s="224"/>
    </row>
    <row r="242" spans="1:11" ht="57.75" customHeight="1">
      <c r="A242" s="215" t="s">
        <v>392</v>
      </c>
      <c r="B242" s="215" t="s">
        <v>393</v>
      </c>
      <c r="C242" s="215" t="s">
        <v>393</v>
      </c>
      <c r="D242" s="215" t="s">
        <v>393</v>
      </c>
      <c r="E242" s="216">
        <f t="shared" si="3"/>
        <v>236</v>
      </c>
      <c r="F242" s="234" t="s">
        <v>394</v>
      </c>
      <c r="G242" s="218" t="s">
        <v>569</v>
      </c>
      <c r="H242" s="219"/>
      <c r="I242" s="168" t="s">
        <v>540</v>
      </c>
      <c r="J242" s="168"/>
      <c r="K242" s="224"/>
    </row>
  </sheetData>
  <autoFilter ref="A6:K242"/>
  <phoneticPr fontId="10"/>
  <dataValidations count="2">
    <dataValidation type="list" allowBlank="1" showInputMessage="1" showErrorMessage="1" sqref="I7:I242">
      <formula1>"必須,任意"</formula1>
    </dataValidation>
    <dataValidation type="list" allowBlank="1" showInputMessage="1" showErrorMessage="1" sqref="J7:J242">
      <formula1>$N$7:$N$10</formula1>
    </dataValidation>
  </dataValidations>
  <pageMargins left="0.7" right="0.7" top="0.75" bottom="0.8" header="0.3" footer="0.3"/>
  <pageSetup paperSize="9"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L31"/>
  <sheetViews>
    <sheetView view="pageBreakPreview" zoomScaleNormal="25" zoomScaleSheetLayoutView="100" workbookViewId="0"/>
  </sheetViews>
  <sheetFormatPr defaultColWidth="9" defaultRowHeight="16.5" customHeight="1"/>
  <cols>
    <col min="1" max="1" width="26.125" style="70" customWidth="1"/>
    <col min="2" max="2" width="36.125" style="71" customWidth="1"/>
    <col min="3" max="5" width="7.5" style="68" customWidth="1"/>
    <col min="6" max="6" width="8.75" style="68" customWidth="1"/>
    <col min="7" max="8" width="7.375" style="68" customWidth="1"/>
    <col min="9" max="9" width="9.25" style="68" customWidth="1"/>
    <col min="10" max="10" width="10" style="68" customWidth="1"/>
    <col min="11" max="11" width="10.625" style="68" customWidth="1"/>
    <col min="12" max="13" width="15.375" style="68" customWidth="1"/>
    <col min="14" max="16384" width="9" style="68"/>
  </cols>
  <sheetData>
    <row r="1" spans="1:12" s="65" customFormat="1" ht="17.25">
      <c r="A1" s="96" t="s">
        <v>475</v>
      </c>
    </row>
    <row r="2" spans="1:12" s="65" customFormat="1" ht="13.5"/>
    <row r="3" spans="1:12" s="65" customFormat="1" ht="13.5">
      <c r="A3" s="66" t="s">
        <v>496</v>
      </c>
      <c r="B3" s="66"/>
      <c r="C3" s="67"/>
      <c r="D3" s="67"/>
      <c r="E3" s="67"/>
      <c r="F3" s="66"/>
      <c r="G3" s="66"/>
      <c r="H3" s="66"/>
    </row>
    <row r="4" spans="1:12" s="65" customFormat="1" ht="13.5">
      <c r="A4" s="66" t="s">
        <v>525</v>
      </c>
      <c r="B4" s="66"/>
      <c r="C4" s="67"/>
      <c r="D4" s="67"/>
      <c r="E4" s="67"/>
      <c r="F4" s="66"/>
      <c r="H4" s="66"/>
    </row>
    <row r="5" spans="1:12" s="65" customFormat="1" ht="13.5">
      <c r="A5" s="157" t="s">
        <v>526</v>
      </c>
      <c r="B5" s="66"/>
      <c r="C5" s="67"/>
      <c r="D5" s="67"/>
      <c r="E5" s="67"/>
      <c r="F5" s="66"/>
      <c r="H5" s="66"/>
    </row>
    <row r="6" spans="1:12" s="69" customFormat="1" ht="33.75" customHeight="1">
      <c r="A6" s="177" t="s">
        <v>417</v>
      </c>
      <c r="B6" s="178" t="s">
        <v>495</v>
      </c>
      <c r="C6" s="180" t="s">
        <v>418</v>
      </c>
      <c r="D6" s="181"/>
      <c r="E6" s="181"/>
      <c r="F6" s="182"/>
      <c r="G6" s="172" t="s">
        <v>430</v>
      </c>
      <c r="H6" s="178" t="s">
        <v>431</v>
      </c>
      <c r="I6" s="97" t="s">
        <v>432</v>
      </c>
      <c r="J6" s="98" t="s">
        <v>419</v>
      </c>
      <c r="K6" s="172" t="s">
        <v>420</v>
      </c>
      <c r="L6" s="172" t="s">
        <v>524</v>
      </c>
    </row>
    <row r="7" spans="1:12" s="69" customFormat="1" ht="33.75" customHeight="1">
      <c r="A7" s="173"/>
      <c r="B7" s="179"/>
      <c r="C7" s="98" t="s">
        <v>421</v>
      </c>
      <c r="D7" s="99" t="s">
        <v>422</v>
      </c>
      <c r="E7" s="99" t="s">
        <v>423</v>
      </c>
      <c r="F7" s="99" t="s">
        <v>424</v>
      </c>
      <c r="G7" s="173"/>
      <c r="H7" s="179"/>
      <c r="I7" s="98" t="s">
        <v>425</v>
      </c>
      <c r="J7" s="99" t="s">
        <v>425</v>
      </c>
      <c r="K7" s="173"/>
      <c r="L7" s="173"/>
    </row>
    <row r="8" spans="1:12" ht="19.5" customHeight="1">
      <c r="A8" s="114" t="s">
        <v>427</v>
      </c>
      <c r="B8" s="115"/>
      <c r="C8" s="116"/>
      <c r="D8" s="117"/>
      <c r="E8" s="117"/>
      <c r="F8" s="118"/>
      <c r="G8" s="117"/>
      <c r="H8" s="119" t="s">
        <v>426</v>
      </c>
      <c r="I8" s="119" t="s">
        <v>426</v>
      </c>
      <c r="J8" s="120" t="s">
        <v>426</v>
      </c>
      <c r="K8" s="120" t="s">
        <v>426</v>
      </c>
      <c r="L8" s="120"/>
    </row>
    <row r="9" spans="1:12" ht="19.5" customHeight="1">
      <c r="A9" s="121" t="s">
        <v>428</v>
      </c>
      <c r="B9" s="122"/>
      <c r="C9" s="123"/>
      <c r="D9" s="124"/>
      <c r="E9" s="124"/>
      <c r="F9" s="125"/>
      <c r="G9" s="124"/>
      <c r="H9" s="126"/>
      <c r="I9" s="123"/>
      <c r="J9" s="124"/>
      <c r="K9" s="127"/>
      <c r="L9" s="127"/>
    </row>
    <row r="10" spans="1:12" ht="19.5" customHeight="1">
      <c r="A10" s="121" t="s">
        <v>429</v>
      </c>
      <c r="B10" s="122"/>
      <c r="C10" s="123"/>
      <c r="D10" s="124"/>
      <c r="E10" s="124"/>
      <c r="F10" s="125"/>
      <c r="G10" s="124"/>
      <c r="H10" s="126"/>
      <c r="I10" s="123"/>
      <c r="J10" s="124"/>
      <c r="K10" s="128"/>
      <c r="L10" s="128"/>
    </row>
    <row r="11" spans="1:12" ht="19.5" customHeight="1">
      <c r="A11" s="121"/>
      <c r="B11" s="122"/>
      <c r="C11" s="123"/>
      <c r="D11" s="124"/>
      <c r="E11" s="124"/>
      <c r="F11" s="125"/>
      <c r="G11" s="124"/>
      <c r="H11" s="126"/>
      <c r="I11" s="123"/>
      <c r="J11" s="124"/>
      <c r="K11" s="128"/>
      <c r="L11" s="128"/>
    </row>
    <row r="12" spans="1:12" ht="19.5" customHeight="1">
      <c r="A12" s="121"/>
      <c r="B12" s="122"/>
      <c r="C12" s="123"/>
      <c r="D12" s="124"/>
      <c r="E12" s="124"/>
      <c r="F12" s="125"/>
      <c r="G12" s="124"/>
      <c r="H12" s="126"/>
      <c r="I12" s="123"/>
      <c r="J12" s="124"/>
      <c r="K12" s="128"/>
      <c r="L12" s="128"/>
    </row>
    <row r="13" spans="1:12" ht="19.5" customHeight="1">
      <c r="A13" s="121"/>
      <c r="B13" s="122"/>
      <c r="C13" s="123"/>
      <c r="D13" s="124"/>
      <c r="E13" s="124"/>
      <c r="F13" s="125"/>
      <c r="G13" s="124"/>
      <c r="H13" s="126"/>
      <c r="I13" s="123"/>
      <c r="J13" s="124"/>
      <c r="K13" s="128"/>
      <c r="L13" s="128"/>
    </row>
    <row r="14" spans="1:12" ht="19.5" customHeight="1">
      <c r="A14" s="121"/>
      <c r="B14" s="122"/>
      <c r="C14" s="123"/>
      <c r="D14" s="124"/>
      <c r="E14" s="124"/>
      <c r="F14" s="125"/>
      <c r="G14" s="124"/>
      <c r="H14" s="126"/>
      <c r="I14" s="123"/>
      <c r="J14" s="124"/>
      <c r="K14" s="128"/>
      <c r="L14" s="128"/>
    </row>
    <row r="15" spans="1:12" ht="19.5" customHeight="1">
      <c r="A15" s="121"/>
      <c r="B15" s="122"/>
      <c r="C15" s="123"/>
      <c r="D15" s="124"/>
      <c r="E15" s="124"/>
      <c r="F15" s="125"/>
      <c r="G15" s="124"/>
      <c r="H15" s="126"/>
      <c r="I15" s="123"/>
      <c r="J15" s="124"/>
      <c r="K15" s="128"/>
      <c r="L15" s="128"/>
    </row>
    <row r="16" spans="1:12" ht="19.5" customHeight="1">
      <c r="A16" s="121"/>
      <c r="B16" s="122"/>
      <c r="C16" s="123"/>
      <c r="D16" s="124"/>
      <c r="E16" s="124"/>
      <c r="F16" s="125"/>
      <c r="G16" s="124"/>
      <c r="H16" s="126"/>
      <c r="I16" s="123"/>
      <c r="J16" s="124"/>
      <c r="K16" s="128"/>
      <c r="L16" s="128"/>
    </row>
    <row r="17" spans="1:12" ht="19.5" customHeight="1">
      <c r="A17" s="121"/>
      <c r="B17" s="122"/>
      <c r="C17" s="123"/>
      <c r="D17" s="124"/>
      <c r="E17" s="124"/>
      <c r="F17" s="125"/>
      <c r="G17" s="124"/>
      <c r="H17" s="126"/>
      <c r="I17" s="123"/>
      <c r="J17" s="124"/>
      <c r="K17" s="128"/>
      <c r="L17" s="128"/>
    </row>
    <row r="18" spans="1:12" ht="19.5" customHeight="1">
      <c r="A18" s="121"/>
      <c r="B18" s="122"/>
      <c r="C18" s="123"/>
      <c r="D18" s="124"/>
      <c r="E18" s="124"/>
      <c r="F18" s="125"/>
      <c r="G18" s="124"/>
      <c r="H18" s="126"/>
      <c r="I18" s="123"/>
      <c r="J18" s="124"/>
      <c r="K18" s="128"/>
      <c r="L18" s="128"/>
    </row>
    <row r="19" spans="1:12" ht="19.5" customHeight="1">
      <c r="A19" s="121"/>
      <c r="B19" s="122"/>
      <c r="C19" s="123"/>
      <c r="D19" s="124"/>
      <c r="E19" s="124"/>
      <c r="F19" s="125"/>
      <c r="G19" s="124"/>
      <c r="H19" s="126"/>
      <c r="I19" s="123"/>
      <c r="J19" s="124"/>
      <c r="K19" s="128"/>
      <c r="L19" s="128"/>
    </row>
    <row r="20" spans="1:12" ht="19.5" customHeight="1">
      <c r="A20" s="121"/>
      <c r="B20" s="122"/>
      <c r="C20" s="123"/>
      <c r="D20" s="124"/>
      <c r="E20" s="124"/>
      <c r="F20" s="125"/>
      <c r="G20" s="124"/>
      <c r="H20" s="126"/>
      <c r="I20" s="123"/>
      <c r="J20" s="124"/>
      <c r="K20" s="128"/>
      <c r="L20" s="128"/>
    </row>
    <row r="21" spans="1:12" ht="19.5" customHeight="1">
      <c r="A21" s="121"/>
      <c r="B21" s="122"/>
      <c r="C21" s="123"/>
      <c r="D21" s="124"/>
      <c r="E21" s="124"/>
      <c r="F21" s="125"/>
      <c r="G21" s="124"/>
      <c r="H21" s="126"/>
      <c r="I21" s="123"/>
      <c r="J21" s="124"/>
      <c r="K21" s="128"/>
      <c r="L21" s="128"/>
    </row>
    <row r="22" spans="1:12" ht="19.5" customHeight="1">
      <c r="A22" s="121"/>
      <c r="B22" s="122"/>
      <c r="C22" s="123"/>
      <c r="D22" s="124"/>
      <c r="E22" s="124"/>
      <c r="F22" s="125"/>
      <c r="G22" s="124"/>
      <c r="H22" s="126"/>
      <c r="I22" s="123"/>
      <c r="J22" s="124"/>
      <c r="K22" s="128"/>
      <c r="L22" s="128"/>
    </row>
    <row r="23" spans="1:12" ht="19.5" customHeight="1">
      <c r="A23" s="129"/>
      <c r="B23" s="122"/>
      <c r="C23" s="123"/>
      <c r="D23" s="124"/>
      <c r="E23" s="124"/>
      <c r="F23" s="125"/>
      <c r="G23" s="124"/>
      <c r="H23" s="126"/>
      <c r="I23" s="123"/>
      <c r="J23" s="124"/>
      <c r="K23" s="128"/>
      <c r="L23" s="128"/>
    </row>
    <row r="24" spans="1:12" ht="19.5" customHeight="1">
      <c r="A24" s="129"/>
      <c r="B24" s="122"/>
      <c r="C24" s="123"/>
      <c r="D24" s="124"/>
      <c r="E24" s="124"/>
      <c r="F24" s="125"/>
      <c r="G24" s="124"/>
      <c r="H24" s="126"/>
      <c r="I24" s="123"/>
      <c r="J24" s="124"/>
      <c r="K24" s="128"/>
      <c r="L24" s="128"/>
    </row>
    <row r="25" spans="1:12" ht="19.5" customHeight="1">
      <c r="A25" s="121"/>
      <c r="B25" s="122"/>
      <c r="C25" s="123"/>
      <c r="D25" s="124"/>
      <c r="E25" s="124"/>
      <c r="F25" s="125"/>
      <c r="G25" s="124"/>
      <c r="H25" s="126"/>
      <c r="I25" s="130"/>
      <c r="J25" s="128"/>
      <c r="K25" s="128"/>
      <c r="L25" s="128"/>
    </row>
    <row r="26" spans="1:12" ht="19.5" customHeight="1">
      <c r="A26" s="121"/>
      <c r="B26" s="122"/>
      <c r="C26" s="123"/>
      <c r="D26" s="124"/>
      <c r="E26" s="124"/>
      <c r="F26" s="125"/>
      <c r="G26" s="124"/>
      <c r="H26" s="126"/>
      <c r="I26" s="130"/>
      <c r="J26" s="128"/>
      <c r="K26" s="128"/>
      <c r="L26" s="128"/>
    </row>
    <row r="27" spans="1:12" ht="19.5" customHeight="1">
      <c r="A27" s="121"/>
      <c r="B27" s="122"/>
      <c r="C27" s="123"/>
      <c r="D27" s="124"/>
      <c r="E27" s="124"/>
      <c r="F27" s="125"/>
      <c r="G27" s="124"/>
      <c r="H27" s="126"/>
      <c r="I27" s="130"/>
      <c r="J27" s="128"/>
      <c r="K27" s="128"/>
      <c r="L27" s="128"/>
    </row>
    <row r="28" spans="1:12" ht="19.5" customHeight="1">
      <c r="A28" s="121"/>
      <c r="B28" s="122"/>
      <c r="C28" s="123"/>
      <c r="D28" s="124"/>
      <c r="E28" s="124"/>
      <c r="F28" s="125"/>
      <c r="G28" s="124"/>
      <c r="H28" s="126"/>
      <c r="I28" s="130"/>
      <c r="J28" s="128"/>
      <c r="K28" s="128"/>
      <c r="L28" s="128"/>
    </row>
    <row r="29" spans="1:12" ht="19.5" customHeight="1">
      <c r="A29" s="131"/>
      <c r="B29" s="132"/>
      <c r="C29" s="133"/>
      <c r="D29" s="134"/>
      <c r="E29" s="134"/>
      <c r="F29" s="135"/>
      <c r="G29" s="134"/>
      <c r="H29" s="136"/>
      <c r="I29" s="137"/>
      <c r="J29" s="138"/>
      <c r="K29" s="138"/>
      <c r="L29" s="138"/>
    </row>
    <row r="30" spans="1:12" ht="19.5" customHeight="1">
      <c r="A30" s="81" t="s">
        <v>439</v>
      </c>
      <c r="B30" s="72"/>
      <c r="C30" s="174"/>
      <c r="D30" s="175"/>
      <c r="E30" s="176"/>
      <c r="F30" s="74"/>
      <c r="G30" s="75"/>
      <c r="H30" s="76"/>
      <c r="I30" s="77"/>
      <c r="J30" s="78"/>
      <c r="K30" s="82"/>
      <c r="L30" s="82"/>
    </row>
    <row r="31" spans="1:12" ht="16.5" customHeight="1">
      <c r="B31" s="73" t="s">
        <v>433</v>
      </c>
      <c r="F31" s="73" t="s">
        <v>434</v>
      </c>
      <c r="G31" s="79" t="s">
        <v>435</v>
      </c>
      <c r="H31" s="73" t="s">
        <v>436</v>
      </c>
      <c r="I31" s="73" t="s">
        <v>437</v>
      </c>
      <c r="J31" s="80" t="s">
        <v>438</v>
      </c>
    </row>
  </sheetData>
  <mergeCells count="8">
    <mergeCell ref="L6:L7"/>
    <mergeCell ref="C30:E30"/>
    <mergeCell ref="K6:K7"/>
    <mergeCell ref="A6:A7"/>
    <mergeCell ref="B6:B7"/>
    <mergeCell ref="C6:F6"/>
    <mergeCell ref="G6:G7"/>
    <mergeCell ref="H6:H7"/>
  </mergeCells>
  <phoneticPr fontId="10"/>
  <pageMargins left="0.70866141732283472" right="0.52" top="0.89" bottom="0.51"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4"/>
  <sheetViews>
    <sheetView view="pageBreakPreview" zoomScaleNormal="100" zoomScaleSheetLayoutView="100" workbookViewId="0"/>
  </sheetViews>
  <sheetFormatPr defaultColWidth="9" defaultRowHeight="13.5"/>
  <cols>
    <col min="1" max="1" width="14.375" style="43" customWidth="1"/>
    <col min="2" max="2" width="13.5" style="43" bestFit="1" customWidth="1"/>
    <col min="3" max="3" width="60.25" style="43" customWidth="1"/>
    <col min="4" max="16384" width="9" style="43"/>
  </cols>
  <sheetData>
    <row r="1" spans="1:5" ht="27.4" customHeight="1">
      <c r="A1" s="108" t="s">
        <v>477</v>
      </c>
    </row>
    <row r="3" spans="1:5" ht="30" customHeight="1">
      <c r="A3" s="100" t="s">
        <v>41</v>
      </c>
      <c r="B3" s="101" t="s">
        <v>42</v>
      </c>
      <c r="C3" s="102" t="s">
        <v>43</v>
      </c>
      <c r="E3" s="43" t="s">
        <v>44</v>
      </c>
    </row>
    <row r="4" spans="1:5" ht="30" customHeight="1">
      <c r="A4" s="44" t="s">
        <v>51</v>
      </c>
      <c r="B4" s="45" t="s">
        <v>45</v>
      </c>
      <c r="C4" s="46"/>
      <c r="E4" s="47" t="s">
        <v>45</v>
      </c>
    </row>
    <row r="5" spans="1:5" ht="30" customHeight="1">
      <c r="A5" s="44" t="s">
        <v>52</v>
      </c>
      <c r="B5" s="45" t="s">
        <v>46</v>
      </c>
      <c r="C5" s="46"/>
      <c r="E5" s="47" t="s">
        <v>46</v>
      </c>
    </row>
    <row r="6" spans="1:5" ht="30" customHeight="1">
      <c r="A6" s="44" t="s">
        <v>53</v>
      </c>
      <c r="B6" s="45" t="s">
        <v>47</v>
      </c>
      <c r="C6" s="46" t="s">
        <v>48</v>
      </c>
      <c r="E6" s="47" t="s">
        <v>47</v>
      </c>
    </row>
    <row r="7" spans="1:5" ht="30" customHeight="1">
      <c r="A7" s="44"/>
      <c r="B7" s="45"/>
      <c r="C7" s="46"/>
    </row>
    <row r="8" spans="1:5" ht="30" customHeight="1">
      <c r="A8" s="44"/>
      <c r="B8" s="45"/>
      <c r="C8" s="46"/>
    </row>
    <row r="9" spans="1:5" ht="30" customHeight="1">
      <c r="A9" s="44"/>
      <c r="B9" s="45"/>
      <c r="C9" s="46"/>
    </row>
    <row r="10" spans="1:5" ht="30" customHeight="1">
      <c r="A10" s="44"/>
      <c r="B10" s="45"/>
      <c r="C10" s="46"/>
    </row>
    <row r="11" spans="1:5" ht="30" customHeight="1">
      <c r="A11" s="44"/>
      <c r="B11" s="45"/>
      <c r="C11" s="46"/>
    </row>
    <row r="12" spans="1:5" ht="30" customHeight="1">
      <c r="A12" s="44"/>
      <c r="B12" s="45"/>
      <c r="C12" s="46"/>
    </row>
    <row r="13" spans="1:5" ht="30" customHeight="1">
      <c r="A13" s="44"/>
      <c r="B13" s="45"/>
      <c r="C13" s="46"/>
    </row>
    <row r="14" spans="1:5" ht="30" customHeight="1">
      <c r="A14" s="44"/>
      <c r="B14" s="45"/>
      <c r="C14" s="46"/>
    </row>
    <row r="15" spans="1:5" ht="30" customHeight="1">
      <c r="A15" s="44"/>
      <c r="B15" s="45"/>
      <c r="C15" s="46"/>
    </row>
    <row r="16" spans="1:5" ht="30" customHeight="1">
      <c r="A16" s="44"/>
      <c r="B16" s="45"/>
      <c r="C16" s="46"/>
    </row>
    <row r="17" spans="1:3" ht="30" customHeight="1">
      <c r="A17" s="44"/>
      <c r="B17" s="45"/>
      <c r="C17" s="46"/>
    </row>
    <row r="18" spans="1:3" ht="30" customHeight="1">
      <c r="A18" s="44"/>
      <c r="B18" s="45"/>
      <c r="C18" s="46"/>
    </row>
    <row r="19" spans="1:3" ht="30" customHeight="1">
      <c r="A19" s="44"/>
      <c r="B19" s="45"/>
      <c r="C19" s="46"/>
    </row>
    <row r="20" spans="1:3" ht="30" customHeight="1">
      <c r="A20" s="44"/>
      <c r="B20" s="45"/>
      <c r="C20" s="46"/>
    </row>
    <row r="21" spans="1:3" ht="30" customHeight="1">
      <c r="A21" s="44"/>
      <c r="B21" s="45"/>
      <c r="C21" s="46"/>
    </row>
    <row r="22" spans="1:3" ht="30" customHeight="1">
      <c r="A22" s="44"/>
      <c r="B22" s="45"/>
      <c r="C22" s="46"/>
    </row>
    <row r="23" spans="1:3" ht="30" customHeight="1">
      <c r="A23" s="44"/>
      <c r="B23" s="45"/>
      <c r="C23" s="46"/>
    </row>
    <row r="24" spans="1:3" ht="30" customHeight="1">
      <c r="A24" s="48"/>
      <c r="B24" s="49"/>
      <c r="C24" s="50"/>
    </row>
  </sheetData>
  <phoneticPr fontId="10"/>
  <dataValidations count="1">
    <dataValidation type="list" allowBlank="1" showInputMessage="1" showErrorMessage="1" sqref="B4:B24">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2:O59"/>
  <sheetViews>
    <sheetView view="pageBreakPreview" zoomScaleNormal="100" zoomScaleSheetLayoutView="100" workbookViewId="0"/>
  </sheetViews>
  <sheetFormatPr defaultColWidth="11.625" defaultRowHeight="11.25"/>
  <cols>
    <col min="1" max="1" width="2.625" style="5" customWidth="1"/>
    <col min="2" max="2" width="1.25" style="1" customWidth="1"/>
    <col min="3" max="3" width="2.625" style="5" customWidth="1"/>
    <col min="4" max="4" width="26.5" style="5" customWidth="1"/>
    <col min="5" max="12" width="10.125" style="3" customWidth="1"/>
    <col min="13" max="13" width="10.25" style="3" customWidth="1"/>
    <col min="14" max="14" width="26.75" style="5" customWidth="1"/>
    <col min="15" max="15" width="1.125" style="5" customWidth="1"/>
    <col min="16" max="16384" width="11.625" style="5"/>
  </cols>
  <sheetData>
    <row r="2" spans="3:15" ht="18.75" customHeight="1">
      <c r="C2" s="107" t="s">
        <v>473</v>
      </c>
      <c r="D2" s="2"/>
      <c r="N2" s="4"/>
    </row>
    <row r="3" spans="3:15" ht="9" customHeight="1">
      <c r="C3" s="107"/>
      <c r="D3" s="2"/>
      <c r="N3" s="4"/>
    </row>
    <row r="4" spans="3:15" ht="15" customHeight="1">
      <c r="C4" s="2"/>
      <c r="D4" s="2"/>
      <c r="E4" s="6"/>
      <c r="F4" s="6"/>
      <c r="G4" s="6"/>
      <c r="H4" s="6"/>
      <c r="J4" s="6" t="s">
        <v>3</v>
      </c>
      <c r="K4" s="6"/>
      <c r="L4" s="6"/>
      <c r="M4" s="6"/>
      <c r="N4" s="8"/>
      <c r="O4" s="2"/>
    </row>
    <row r="5" spans="3:15" ht="15" customHeight="1">
      <c r="C5" s="2"/>
      <c r="D5" s="2" t="s">
        <v>39</v>
      </c>
      <c r="E5" s="6"/>
      <c r="F5" s="6"/>
      <c r="G5" s="6"/>
      <c r="H5" s="6"/>
      <c r="I5" s="5"/>
      <c r="J5" s="95" t="s">
        <v>37</v>
      </c>
      <c r="K5" s="95"/>
      <c r="L5" s="95"/>
      <c r="M5" s="95"/>
      <c r="N5" s="109"/>
      <c r="O5" s="2"/>
    </row>
    <row r="6" spans="3:15" ht="15" customHeight="1">
      <c r="C6" s="2"/>
      <c r="D6" s="2" t="s">
        <v>40</v>
      </c>
      <c r="E6" s="6"/>
      <c r="F6" s="6"/>
      <c r="G6" s="6"/>
      <c r="H6" s="6"/>
      <c r="I6" s="5"/>
      <c r="J6" s="110" t="s">
        <v>38</v>
      </c>
      <c r="K6" s="110"/>
      <c r="L6" s="110"/>
      <c r="M6" s="110"/>
      <c r="N6" s="111" t="s">
        <v>4</v>
      </c>
      <c r="O6" s="2"/>
    </row>
    <row r="7" spans="3:15" ht="15" customHeight="1">
      <c r="C7" s="2"/>
      <c r="D7" s="2"/>
      <c r="E7" s="6"/>
      <c r="F7" s="6"/>
      <c r="G7" s="6"/>
      <c r="H7" s="6"/>
      <c r="I7" s="40"/>
      <c r="J7" s="195"/>
      <c r="K7" s="195"/>
      <c r="L7" s="195"/>
      <c r="M7" s="195"/>
      <c r="N7" s="8"/>
      <c r="O7" s="2"/>
    </row>
    <row r="8" spans="3:15" ht="15" customHeight="1">
      <c r="C8" s="2" t="s">
        <v>54</v>
      </c>
      <c r="D8" s="2"/>
      <c r="E8" s="6"/>
      <c r="F8" s="6"/>
      <c r="G8" s="6"/>
      <c r="K8" s="2" t="s">
        <v>488</v>
      </c>
      <c r="L8" s="5"/>
      <c r="M8" s="2"/>
      <c r="N8" s="7"/>
      <c r="O8" s="2"/>
    </row>
    <row r="9" spans="3:15" ht="15" customHeight="1">
      <c r="C9" s="2"/>
      <c r="D9" s="89">
        <v>150</v>
      </c>
      <c r="E9" s="6" t="s">
        <v>31</v>
      </c>
      <c r="F9" s="6"/>
      <c r="G9" s="6"/>
      <c r="H9" s="2"/>
      <c r="K9" s="89">
        <v>9</v>
      </c>
      <c r="L9" s="6" t="s">
        <v>472</v>
      </c>
      <c r="M9" s="5"/>
      <c r="N9" s="7"/>
      <c r="O9" s="2"/>
    </row>
    <row r="10" spans="3:15" ht="15" customHeight="1">
      <c r="C10" s="2"/>
      <c r="D10" s="2"/>
      <c r="E10" s="6"/>
      <c r="F10" s="6"/>
      <c r="G10" s="6"/>
      <c r="H10" s="6"/>
      <c r="I10" s="6"/>
      <c r="J10" s="6"/>
      <c r="K10" s="6"/>
      <c r="L10" s="6"/>
      <c r="M10" s="6"/>
      <c r="N10" s="7"/>
      <c r="O10" s="2"/>
    </row>
    <row r="11" spans="3:15" ht="15" customHeight="1">
      <c r="C11" s="2" t="s">
        <v>288</v>
      </c>
      <c r="D11" s="2"/>
      <c r="E11" s="6" t="s">
        <v>32</v>
      </c>
      <c r="F11" s="5"/>
      <c r="G11" s="6"/>
      <c r="H11" s="6"/>
      <c r="I11" s="6"/>
      <c r="J11" s="7"/>
      <c r="K11" s="2" t="s">
        <v>489</v>
      </c>
      <c r="M11" s="6"/>
    </row>
    <row r="12" spans="3:15" ht="21" customHeight="1">
      <c r="C12" s="6"/>
      <c r="D12" s="192" t="s">
        <v>30</v>
      </c>
      <c r="E12" s="193"/>
      <c r="F12" s="193"/>
      <c r="G12" s="193"/>
      <c r="H12" s="193"/>
      <c r="I12" s="194"/>
      <c r="J12" s="2"/>
      <c r="K12" s="89">
        <v>5</v>
      </c>
      <c r="L12" s="6" t="s">
        <v>287</v>
      </c>
      <c r="M12" s="6"/>
    </row>
    <row r="13" spans="3:15" ht="15" customHeight="1">
      <c r="C13" s="2"/>
      <c r="D13" s="2"/>
      <c r="E13" s="6"/>
      <c r="F13" s="6"/>
      <c r="G13" s="6"/>
      <c r="H13" s="6"/>
      <c r="I13" s="6"/>
      <c r="J13" s="6"/>
      <c r="K13" s="6" t="s">
        <v>289</v>
      </c>
      <c r="L13" s="6"/>
      <c r="M13" s="6"/>
      <c r="N13" s="7"/>
      <c r="O13" s="2"/>
    </row>
    <row r="14" spans="3:15" ht="15" customHeight="1">
      <c r="C14" s="2" t="s">
        <v>471</v>
      </c>
      <c r="D14" s="2"/>
      <c r="E14" s="6"/>
      <c r="F14" s="6"/>
      <c r="G14" s="6"/>
      <c r="H14" s="6"/>
      <c r="I14" s="6"/>
      <c r="J14" s="6"/>
      <c r="L14" s="6"/>
      <c r="M14" s="6"/>
      <c r="N14" s="7"/>
      <c r="O14" s="2"/>
    </row>
    <row r="15" spans="3:15" ht="15" customHeight="1">
      <c r="C15" s="9" t="s">
        <v>454</v>
      </c>
      <c r="M15" s="10"/>
      <c r="N15" s="4"/>
    </row>
    <row r="16" spans="3:15" ht="15" customHeight="1">
      <c r="C16" s="9" t="s">
        <v>452</v>
      </c>
      <c r="M16" s="10"/>
      <c r="N16" s="4"/>
    </row>
    <row r="17" spans="3:14" ht="18.75" customHeight="1">
      <c r="C17" s="9" t="s">
        <v>478</v>
      </c>
      <c r="D17" s="9"/>
      <c r="M17" s="10"/>
      <c r="N17" s="4"/>
    </row>
    <row r="18" spans="3:14" ht="18.75" customHeight="1">
      <c r="C18" s="9" t="s">
        <v>453</v>
      </c>
      <c r="D18" s="9"/>
      <c r="M18" s="10"/>
      <c r="N18" s="4"/>
    </row>
    <row r="19" spans="3:14" ht="18.75" customHeight="1">
      <c r="C19" s="9"/>
      <c r="D19" s="9"/>
      <c r="M19" s="21" t="s">
        <v>440</v>
      </c>
      <c r="N19" s="4"/>
    </row>
    <row r="20" spans="3:14" ht="13.5" customHeight="1">
      <c r="C20" s="204" t="s">
        <v>6</v>
      </c>
      <c r="D20" s="205"/>
      <c r="E20" s="32" t="s">
        <v>22</v>
      </c>
      <c r="F20" s="210" t="str">
        <f>"運用保守"&amp;K12&amp;"年間の場合　"</f>
        <v>運用保守5年間の場合　</v>
      </c>
      <c r="G20" s="211"/>
      <c r="H20" s="211"/>
      <c r="I20" s="211"/>
      <c r="J20" s="211"/>
      <c r="K20" s="211"/>
      <c r="L20" s="212"/>
      <c r="M20" s="199" t="str">
        <f>K12&amp;"年間計"</f>
        <v>5年間計</v>
      </c>
      <c r="N20" s="196" t="s">
        <v>0</v>
      </c>
    </row>
    <row r="21" spans="3:14" ht="13.5" customHeight="1">
      <c r="C21" s="206"/>
      <c r="D21" s="207"/>
      <c r="E21" s="33" t="s">
        <v>14</v>
      </c>
      <c r="F21" s="33" t="s">
        <v>15</v>
      </c>
      <c r="G21" s="33" t="s">
        <v>16</v>
      </c>
      <c r="H21" s="33" t="s">
        <v>17</v>
      </c>
      <c r="I21" s="33" t="s">
        <v>18</v>
      </c>
      <c r="J21" s="33" t="s">
        <v>19</v>
      </c>
      <c r="K21" s="60" t="s">
        <v>20</v>
      </c>
      <c r="L21" s="61" t="s">
        <v>21</v>
      </c>
      <c r="M21" s="200"/>
      <c r="N21" s="197"/>
    </row>
    <row r="22" spans="3:14" ht="16.5" customHeight="1">
      <c r="C22" s="208"/>
      <c r="D22" s="209"/>
      <c r="E22" s="34" t="s">
        <v>2</v>
      </c>
      <c r="F22" s="34" t="s">
        <v>7</v>
      </c>
      <c r="G22" s="34" t="s">
        <v>8</v>
      </c>
      <c r="H22" s="34" t="s">
        <v>9</v>
      </c>
      <c r="I22" s="34" t="s">
        <v>10</v>
      </c>
      <c r="J22" s="34" t="s">
        <v>11</v>
      </c>
      <c r="K22" s="62" t="s">
        <v>12</v>
      </c>
      <c r="L22" s="63" t="s">
        <v>13</v>
      </c>
      <c r="M22" s="201"/>
      <c r="N22" s="198"/>
    </row>
    <row r="23" spans="3:14" ht="16.5" customHeight="1">
      <c r="C23" s="15" t="s">
        <v>29</v>
      </c>
      <c r="D23" s="16"/>
      <c r="E23" s="17"/>
      <c r="F23" s="17"/>
      <c r="G23" s="18"/>
      <c r="H23" s="18"/>
      <c r="I23" s="18"/>
      <c r="J23" s="18"/>
      <c r="K23" s="18"/>
      <c r="L23" s="18"/>
      <c r="M23" s="36"/>
      <c r="N23" s="19"/>
    </row>
    <row r="24" spans="3:14" ht="22.5">
      <c r="C24" s="14"/>
      <c r="D24" s="88" t="s">
        <v>463</v>
      </c>
      <c r="E24" s="11"/>
      <c r="F24" s="41" t="s">
        <v>26</v>
      </c>
      <c r="G24" s="41" t="s">
        <v>26</v>
      </c>
      <c r="H24" s="41" t="s">
        <v>26</v>
      </c>
      <c r="I24" s="41" t="s">
        <v>26</v>
      </c>
      <c r="J24" s="41" t="s">
        <v>26</v>
      </c>
      <c r="K24" s="41" t="s">
        <v>26</v>
      </c>
      <c r="L24" s="42" t="s">
        <v>26</v>
      </c>
      <c r="M24" s="37">
        <f>SUM(E24:L24)</f>
        <v>0</v>
      </c>
      <c r="N24" s="22" t="s">
        <v>462</v>
      </c>
    </row>
    <row r="25" spans="3:14" ht="146.25">
      <c r="C25" s="14"/>
      <c r="D25" s="12" t="s">
        <v>484</v>
      </c>
      <c r="E25" s="11"/>
      <c r="F25" s="41" t="s">
        <v>27</v>
      </c>
      <c r="G25" s="41" t="s">
        <v>27</v>
      </c>
      <c r="H25" s="41" t="s">
        <v>27</v>
      </c>
      <c r="I25" s="41" t="s">
        <v>27</v>
      </c>
      <c r="J25" s="41" t="s">
        <v>27</v>
      </c>
      <c r="K25" s="41" t="s">
        <v>27</v>
      </c>
      <c r="L25" s="42" t="s">
        <v>27</v>
      </c>
      <c r="M25" s="37">
        <f>SUM(E25:L25)</f>
        <v>0</v>
      </c>
      <c r="N25" s="22" t="s">
        <v>480</v>
      </c>
    </row>
    <row r="26" spans="3:14" ht="22.5">
      <c r="C26" s="15"/>
      <c r="D26" s="92" t="s">
        <v>479</v>
      </c>
      <c r="E26" s="83"/>
      <c r="F26" s="84"/>
      <c r="G26" s="84"/>
      <c r="H26" s="84"/>
      <c r="I26" s="84"/>
      <c r="J26" s="84"/>
      <c r="K26" s="84"/>
      <c r="L26" s="85"/>
      <c r="M26" s="37">
        <f>SUM(E26:L26)</f>
        <v>0</v>
      </c>
      <c r="N26" s="86" t="s">
        <v>461</v>
      </c>
    </row>
    <row r="27" spans="3:14" ht="16.5" customHeight="1">
      <c r="C27" s="27" t="s">
        <v>35</v>
      </c>
      <c r="D27" s="28"/>
      <c r="E27" s="30">
        <f>SUM(E24:E26)</f>
        <v>0</v>
      </c>
      <c r="F27" s="30">
        <f t="shared" ref="F27:L27" si="0">SUM(F24:F26)</f>
        <v>0</v>
      </c>
      <c r="G27" s="30">
        <f t="shared" si="0"/>
        <v>0</v>
      </c>
      <c r="H27" s="30">
        <f t="shared" si="0"/>
        <v>0</v>
      </c>
      <c r="I27" s="30">
        <f t="shared" si="0"/>
        <v>0</v>
      </c>
      <c r="J27" s="30">
        <f t="shared" si="0"/>
        <v>0</v>
      </c>
      <c r="K27" s="30">
        <f t="shared" si="0"/>
        <v>0</v>
      </c>
      <c r="L27" s="30">
        <f t="shared" si="0"/>
        <v>0</v>
      </c>
      <c r="M27" s="38">
        <f>SUM(M24:M26)</f>
        <v>0</v>
      </c>
      <c r="N27" s="29"/>
    </row>
    <row r="28" spans="3:14" ht="16.5" customHeight="1">
      <c r="C28" s="15" t="s">
        <v>451</v>
      </c>
      <c r="D28" s="16"/>
      <c r="E28" s="17"/>
      <c r="F28" s="17"/>
      <c r="G28" s="18"/>
      <c r="H28" s="18"/>
      <c r="I28" s="18"/>
      <c r="J28" s="18"/>
      <c r="K28" s="18"/>
      <c r="L28" s="18"/>
      <c r="M28" s="36"/>
      <c r="N28" s="19"/>
    </row>
    <row r="29" spans="3:14" ht="22.5">
      <c r="C29" s="14"/>
      <c r="D29" s="88" t="s">
        <v>455</v>
      </c>
      <c r="E29" s="11"/>
      <c r="F29" s="41" t="s">
        <v>27</v>
      </c>
      <c r="G29" s="41" t="s">
        <v>27</v>
      </c>
      <c r="H29" s="41" t="s">
        <v>27</v>
      </c>
      <c r="I29" s="41" t="s">
        <v>27</v>
      </c>
      <c r="J29" s="41" t="s">
        <v>27</v>
      </c>
      <c r="K29" s="41" t="s">
        <v>27</v>
      </c>
      <c r="L29" s="42" t="s">
        <v>27</v>
      </c>
      <c r="M29" s="37">
        <f t="shared" ref="M29:M34" si="1">SUM(E29:L29)</f>
        <v>0</v>
      </c>
      <c r="N29" s="22" t="s">
        <v>34</v>
      </c>
    </row>
    <row r="30" spans="3:14" ht="22.5">
      <c r="C30" s="14"/>
      <c r="D30" s="88" t="s">
        <v>24</v>
      </c>
      <c r="E30" s="11"/>
      <c r="F30" s="41" t="s">
        <v>27</v>
      </c>
      <c r="G30" s="41" t="s">
        <v>27</v>
      </c>
      <c r="H30" s="41" t="s">
        <v>27</v>
      </c>
      <c r="I30" s="41" t="s">
        <v>27</v>
      </c>
      <c r="J30" s="41" t="s">
        <v>27</v>
      </c>
      <c r="K30" s="41" t="s">
        <v>27</v>
      </c>
      <c r="L30" s="42" t="s">
        <v>27</v>
      </c>
      <c r="M30" s="37">
        <f t="shared" si="1"/>
        <v>0</v>
      </c>
      <c r="N30" s="22" t="s">
        <v>464</v>
      </c>
    </row>
    <row r="31" spans="3:14" ht="45">
      <c r="C31" s="14"/>
      <c r="D31" s="88" t="s">
        <v>481</v>
      </c>
      <c r="E31" s="11"/>
      <c r="F31" s="41" t="s">
        <v>27</v>
      </c>
      <c r="G31" s="41" t="s">
        <v>27</v>
      </c>
      <c r="H31" s="41" t="s">
        <v>27</v>
      </c>
      <c r="I31" s="41" t="s">
        <v>486</v>
      </c>
      <c r="J31" s="41" t="s">
        <v>27</v>
      </c>
      <c r="K31" s="41" t="s">
        <v>27</v>
      </c>
      <c r="L31" s="42" t="s">
        <v>27</v>
      </c>
      <c r="M31" s="37">
        <f t="shared" si="1"/>
        <v>0</v>
      </c>
      <c r="N31" s="22" t="s">
        <v>466</v>
      </c>
    </row>
    <row r="32" spans="3:14" ht="33.75">
      <c r="C32" s="14"/>
      <c r="D32" s="88" t="s">
        <v>571</v>
      </c>
      <c r="E32" s="11"/>
      <c r="F32" s="41" t="s">
        <v>27</v>
      </c>
      <c r="G32" s="41" t="s">
        <v>27</v>
      </c>
      <c r="H32" s="41" t="s">
        <v>27</v>
      </c>
      <c r="I32" s="41" t="s">
        <v>27</v>
      </c>
      <c r="J32" s="41" t="s">
        <v>27</v>
      </c>
      <c r="K32" s="41" t="s">
        <v>27</v>
      </c>
      <c r="L32" s="42" t="s">
        <v>27</v>
      </c>
      <c r="M32" s="37">
        <f t="shared" si="1"/>
        <v>0</v>
      </c>
      <c r="N32" s="22" t="s">
        <v>560</v>
      </c>
    </row>
    <row r="33" spans="3:14" ht="45">
      <c r="C33" s="15"/>
      <c r="D33" s="88" t="s">
        <v>572</v>
      </c>
      <c r="E33" s="11"/>
      <c r="F33" s="41" t="s">
        <v>26</v>
      </c>
      <c r="G33" s="41" t="s">
        <v>26</v>
      </c>
      <c r="H33" s="41" t="s">
        <v>26</v>
      </c>
      <c r="I33" s="41" t="s">
        <v>26</v>
      </c>
      <c r="J33" s="41" t="s">
        <v>26</v>
      </c>
      <c r="K33" s="41" t="s">
        <v>26</v>
      </c>
      <c r="L33" s="42" t="s">
        <v>26</v>
      </c>
      <c r="M33" s="37">
        <f t="shared" si="1"/>
        <v>0</v>
      </c>
      <c r="N33" s="22" t="s">
        <v>563</v>
      </c>
    </row>
    <row r="34" spans="3:14" ht="36" customHeight="1">
      <c r="C34" s="15"/>
      <c r="D34" s="112" t="s">
        <v>485</v>
      </c>
      <c r="E34" s="83"/>
      <c r="F34" s="84" t="s">
        <v>486</v>
      </c>
      <c r="G34" s="84" t="s">
        <v>486</v>
      </c>
      <c r="H34" s="84" t="s">
        <v>486</v>
      </c>
      <c r="I34" s="84" t="s">
        <v>486</v>
      </c>
      <c r="J34" s="84" t="s">
        <v>486</v>
      </c>
      <c r="K34" s="84" t="s">
        <v>486</v>
      </c>
      <c r="L34" s="85" t="s">
        <v>486</v>
      </c>
      <c r="M34" s="37">
        <f t="shared" si="1"/>
        <v>0</v>
      </c>
      <c r="N34" s="86" t="s">
        <v>562</v>
      </c>
    </row>
    <row r="35" spans="3:14" ht="16.5" customHeight="1">
      <c r="C35" s="27" t="s">
        <v>35</v>
      </c>
      <c r="D35" s="28"/>
      <c r="E35" s="30">
        <f>SUM(E29:E34)</f>
        <v>0</v>
      </c>
      <c r="F35" s="30">
        <f t="shared" ref="F35:M35" si="2">SUM(F29:F34)</f>
        <v>0</v>
      </c>
      <c r="G35" s="30">
        <f t="shared" si="2"/>
        <v>0</v>
      </c>
      <c r="H35" s="30">
        <f t="shared" si="2"/>
        <v>0</v>
      </c>
      <c r="I35" s="30">
        <f t="shared" si="2"/>
        <v>0</v>
      </c>
      <c r="J35" s="30">
        <f t="shared" si="2"/>
        <v>0</v>
      </c>
      <c r="K35" s="30">
        <f t="shared" si="2"/>
        <v>0</v>
      </c>
      <c r="L35" s="35">
        <f t="shared" si="2"/>
        <v>0</v>
      </c>
      <c r="M35" s="113">
        <f t="shared" si="2"/>
        <v>0</v>
      </c>
      <c r="N35" s="29"/>
    </row>
    <row r="36" spans="3:14" ht="16.5" customHeight="1">
      <c r="C36" s="15" t="s">
        <v>23</v>
      </c>
      <c r="D36" s="16"/>
      <c r="E36" s="17"/>
      <c r="F36" s="17"/>
      <c r="G36" s="18"/>
      <c r="H36" s="18"/>
      <c r="I36" s="18"/>
      <c r="J36" s="18"/>
      <c r="K36" s="18"/>
      <c r="L36" s="18"/>
      <c r="M36" s="36"/>
      <c r="N36" s="20"/>
    </row>
    <row r="37" spans="3:14" ht="22.5">
      <c r="C37" s="14"/>
      <c r="D37" s="87" t="s">
        <v>28</v>
      </c>
      <c r="E37" s="11"/>
      <c r="F37" s="41" t="s">
        <v>26</v>
      </c>
      <c r="G37" s="41" t="s">
        <v>26</v>
      </c>
      <c r="H37" s="41" t="s">
        <v>26</v>
      </c>
      <c r="I37" s="41" t="s">
        <v>26</v>
      </c>
      <c r="J37" s="41" t="s">
        <v>26</v>
      </c>
      <c r="K37" s="41" t="s">
        <v>26</v>
      </c>
      <c r="L37" s="42" t="s">
        <v>26</v>
      </c>
      <c r="M37" s="37">
        <f>SUM(E37:L37)</f>
        <v>0</v>
      </c>
      <c r="N37" s="22" t="s">
        <v>482</v>
      </c>
    </row>
    <row r="38" spans="3:14" ht="22.5">
      <c r="C38" s="14"/>
      <c r="D38" s="88" t="s">
        <v>459</v>
      </c>
      <c r="E38" s="11"/>
      <c r="F38" s="41" t="s">
        <v>26</v>
      </c>
      <c r="G38" s="41" t="s">
        <v>26</v>
      </c>
      <c r="H38" s="41" t="s">
        <v>26</v>
      </c>
      <c r="I38" s="41" t="s">
        <v>26</v>
      </c>
      <c r="J38" s="41" t="s">
        <v>26</v>
      </c>
      <c r="K38" s="41" t="s">
        <v>26</v>
      </c>
      <c r="L38" s="42" t="s">
        <v>26</v>
      </c>
      <c r="M38" s="37">
        <f>SUM(E38:L38)</f>
        <v>0</v>
      </c>
      <c r="N38" s="22"/>
    </row>
    <row r="39" spans="3:14" ht="16.5" customHeight="1">
      <c r="C39" s="27" t="s">
        <v>35</v>
      </c>
      <c r="D39" s="28"/>
      <c r="E39" s="30">
        <f>SUM(E37:E38)</f>
        <v>0</v>
      </c>
      <c r="F39" s="30">
        <f t="shared" ref="F39:M39" si="3">SUM(F37:F38)</f>
        <v>0</v>
      </c>
      <c r="G39" s="30">
        <f t="shared" si="3"/>
        <v>0</v>
      </c>
      <c r="H39" s="30">
        <f t="shared" si="3"/>
        <v>0</v>
      </c>
      <c r="I39" s="30">
        <f t="shared" si="3"/>
        <v>0</v>
      </c>
      <c r="J39" s="30">
        <f t="shared" si="3"/>
        <v>0</v>
      </c>
      <c r="K39" s="30">
        <f t="shared" si="3"/>
        <v>0</v>
      </c>
      <c r="L39" s="35">
        <f t="shared" si="3"/>
        <v>0</v>
      </c>
      <c r="M39" s="38">
        <f t="shared" si="3"/>
        <v>0</v>
      </c>
      <c r="N39" s="29"/>
    </row>
    <row r="40" spans="3:14" ht="16.5" customHeight="1">
      <c r="C40" s="15" t="s">
        <v>25</v>
      </c>
      <c r="D40" s="16"/>
      <c r="E40" s="17"/>
      <c r="F40" s="17"/>
      <c r="G40" s="18"/>
      <c r="H40" s="18"/>
      <c r="I40" s="18"/>
      <c r="J40" s="18"/>
      <c r="K40" s="18"/>
      <c r="L40" s="18"/>
      <c r="M40" s="36"/>
      <c r="N40" s="20"/>
    </row>
    <row r="41" spans="3:14" ht="168.75">
      <c r="C41" s="14"/>
      <c r="D41" s="12" t="s">
        <v>483</v>
      </c>
      <c r="E41" s="93"/>
      <c r="F41" s="93"/>
      <c r="G41" s="93"/>
      <c r="H41" s="93"/>
      <c r="I41" s="93"/>
      <c r="J41" s="93"/>
      <c r="K41" s="93"/>
      <c r="L41" s="94"/>
      <c r="M41" s="37">
        <f>SUM(E41:L41)</f>
        <v>0</v>
      </c>
      <c r="N41" s="22" t="s">
        <v>538</v>
      </c>
    </row>
    <row r="42" spans="3:14" ht="22.5">
      <c r="C42" s="14"/>
      <c r="D42" s="88" t="s">
        <v>458</v>
      </c>
      <c r="E42" s="93"/>
      <c r="F42" s="93"/>
      <c r="G42" s="93"/>
      <c r="H42" s="93"/>
      <c r="I42" s="93"/>
      <c r="J42" s="93"/>
      <c r="K42" s="93"/>
      <c r="L42" s="94"/>
      <c r="M42" s="37">
        <f>SUM(E42:L42)</f>
        <v>0</v>
      </c>
      <c r="N42" s="22" t="s">
        <v>457</v>
      </c>
    </row>
    <row r="43" spans="3:14" ht="22.5">
      <c r="C43" s="23"/>
      <c r="D43" s="92" t="s">
        <v>460</v>
      </c>
      <c r="E43" s="93"/>
      <c r="F43" s="93"/>
      <c r="G43" s="93"/>
      <c r="H43" s="93"/>
      <c r="I43" s="93"/>
      <c r="J43" s="93"/>
      <c r="K43" s="93"/>
      <c r="L43" s="94"/>
      <c r="M43" s="37">
        <f>SUM(E43:L43)</f>
        <v>0</v>
      </c>
      <c r="N43" s="213" t="s">
        <v>561</v>
      </c>
    </row>
    <row r="44" spans="3:14" ht="16.5" customHeight="1" thickBot="1">
      <c r="C44" s="24" t="s">
        <v>35</v>
      </c>
      <c r="D44" s="25"/>
      <c r="E44" s="31">
        <f t="shared" ref="E44:M44" si="4">SUM(E41:E43)</f>
        <v>0</v>
      </c>
      <c r="F44" s="31">
        <f t="shared" si="4"/>
        <v>0</v>
      </c>
      <c r="G44" s="31">
        <f t="shared" si="4"/>
        <v>0</v>
      </c>
      <c r="H44" s="31">
        <f t="shared" si="4"/>
        <v>0</v>
      </c>
      <c r="I44" s="31">
        <f t="shared" si="4"/>
        <v>0</v>
      </c>
      <c r="J44" s="31">
        <f t="shared" si="4"/>
        <v>0</v>
      </c>
      <c r="K44" s="31">
        <f t="shared" si="4"/>
        <v>0</v>
      </c>
      <c r="L44" s="31">
        <f t="shared" si="4"/>
        <v>0</v>
      </c>
      <c r="M44" s="39">
        <f t="shared" si="4"/>
        <v>0</v>
      </c>
      <c r="N44" s="26"/>
    </row>
    <row r="45" spans="3:14" ht="16.5" customHeight="1" thickTop="1">
      <c r="C45" s="202" t="s">
        <v>1</v>
      </c>
      <c r="D45" s="203"/>
      <c r="E45" s="90">
        <f>E27+E35+E39+E44</f>
        <v>0</v>
      </c>
      <c r="F45" s="90">
        <f t="shared" ref="F45:M45" si="5">F27+F35+F39+F44</f>
        <v>0</v>
      </c>
      <c r="G45" s="90">
        <f t="shared" si="5"/>
        <v>0</v>
      </c>
      <c r="H45" s="90">
        <f t="shared" si="5"/>
        <v>0</v>
      </c>
      <c r="I45" s="90">
        <f t="shared" si="5"/>
        <v>0</v>
      </c>
      <c r="J45" s="90">
        <f t="shared" si="5"/>
        <v>0</v>
      </c>
      <c r="K45" s="90">
        <f t="shared" si="5"/>
        <v>0</v>
      </c>
      <c r="L45" s="90">
        <f t="shared" si="5"/>
        <v>0</v>
      </c>
      <c r="M45" s="90">
        <f t="shared" si="5"/>
        <v>0</v>
      </c>
      <c r="N45" s="91"/>
    </row>
    <row r="46" spans="3:14" ht="16.5" customHeight="1">
      <c r="C46" s="159"/>
      <c r="D46" s="159"/>
      <c r="E46" s="160"/>
      <c r="F46" s="160"/>
      <c r="G46" s="160"/>
      <c r="H46" s="160"/>
      <c r="I46" s="160"/>
      <c r="J46" s="160"/>
      <c r="K46" s="160"/>
      <c r="L46" s="160"/>
      <c r="M46" s="160"/>
      <c r="N46" s="161"/>
    </row>
    <row r="47" spans="3:14" ht="16.5" customHeight="1">
      <c r="C47" s="15" t="s">
        <v>535</v>
      </c>
      <c r="D47" s="16"/>
      <c r="E47" s="17"/>
      <c r="F47" s="17"/>
      <c r="G47" s="18"/>
      <c r="H47" s="18"/>
      <c r="I47" s="18"/>
      <c r="J47" s="18"/>
      <c r="K47" s="18"/>
      <c r="L47" s="18"/>
      <c r="M47" s="36"/>
      <c r="N47" s="20"/>
    </row>
    <row r="48" spans="3:14" ht="25.5" customHeight="1">
      <c r="C48" s="14"/>
      <c r="D48" s="12" t="s">
        <v>490</v>
      </c>
      <c r="E48" s="93"/>
      <c r="F48" s="93"/>
      <c r="G48" s="93"/>
      <c r="H48" s="93"/>
      <c r="I48" s="93"/>
      <c r="J48" s="93"/>
      <c r="K48" s="93"/>
      <c r="L48" s="94"/>
      <c r="M48" s="37"/>
      <c r="N48" s="22" t="s">
        <v>36</v>
      </c>
    </row>
    <row r="49" spans="2:15" ht="22.5">
      <c r="C49" s="14"/>
      <c r="D49" s="12" t="s">
        <v>491</v>
      </c>
      <c r="E49" s="93"/>
      <c r="F49" s="93"/>
      <c r="G49" s="93"/>
      <c r="H49" s="93"/>
      <c r="I49" s="93"/>
      <c r="J49" s="93"/>
      <c r="K49" s="93"/>
      <c r="L49" s="94"/>
      <c r="M49" s="37"/>
      <c r="N49" s="22" t="s">
        <v>33</v>
      </c>
    </row>
    <row r="50" spans="2:15" ht="22.5">
      <c r="C50" s="14"/>
      <c r="D50" s="12" t="s">
        <v>492</v>
      </c>
      <c r="E50" s="93"/>
      <c r="F50" s="93"/>
      <c r="G50" s="93"/>
      <c r="H50" s="93"/>
      <c r="I50" s="93"/>
      <c r="J50" s="93"/>
      <c r="K50" s="93"/>
      <c r="L50" s="94"/>
      <c r="M50" s="37"/>
      <c r="N50" s="22" t="s">
        <v>456</v>
      </c>
    </row>
    <row r="51" spans="2:15" ht="22.5">
      <c r="C51" s="14"/>
      <c r="D51" s="12" t="s">
        <v>493</v>
      </c>
      <c r="E51" s="93"/>
      <c r="F51" s="93"/>
      <c r="G51" s="93"/>
      <c r="H51" s="93"/>
      <c r="I51" s="93"/>
      <c r="J51" s="93"/>
      <c r="K51" s="93"/>
      <c r="L51" s="94"/>
      <c r="M51" s="37"/>
      <c r="N51" s="22" t="s">
        <v>537</v>
      </c>
    </row>
    <row r="52" spans="2:15" ht="22.5">
      <c r="C52" s="162"/>
      <c r="D52" s="163" t="s">
        <v>494</v>
      </c>
      <c r="E52" s="164"/>
      <c r="F52" s="164"/>
      <c r="G52" s="164"/>
      <c r="H52" s="164"/>
      <c r="I52" s="164"/>
      <c r="J52" s="164"/>
      <c r="K52" s="164"/>
      <c r="L52" s="165"/>
      <c r="M52" s="166"/>
      <c r="N52" s="167" t="s">
        <v>536</v>
      </c>
    </row>
    <row r="53" spans="2:15" ht="16.5" customHeight="1">
      <c r="B53" s="13"/>
      <c r="C53" s="2"/>
      <c r="D53" s="2"/>
      <c r="E53" s="6"/>
      <c r="F53" s="6"/>
      <c r="G53" s="6"/>
      <c r="H53" s="6"/>
      <c r="I53" s="6"/>
      <c r="J53" s="6"/>
      <c r="K53" s="6"/>
      <c r="L53" s="6"/>
      <c r="M53" s="6"/>
      <c r="N53" s="2"/>
      <c r="O53" s="2"/>
    </row>
    <row r="54" spans="2:15" ht="16.5" customHeight="1">
      <c r="B54" s="13"/>
      <c r="C54" s="2" t="s">
        <v>5</v>
      </c>
      <c r="D54" s="2"/>
      <c r="E54" s="6"/>
      <c r="F54" s="6"/>
      <c r="G54" s="6"/>
      <c r="H54" s="6"/>
      <c r="I54" s="6"/>
      <c r="J54" s="6"/>
      <c r="K54" s="6"/>
      <c r="L54" s="6"/>
      <c r="M54" s="6"/>
      <c r="N54" s="2"/>
      <c r="O54" s="2"/>
    </row>
    <row r="55" spans="2:15" ht="16.5" customHeight="1">
      <c r="B55" s="13"/>
      <c r="C55" s="183" t="s">
        <v>487</v>
      </c>
      <c r="D55" s="184"/>
      <c r="E55" s="184"/>
      <c r="F55" s="184"/>
      <c r="G55" s="184"/>
      <c r="H55" s="184"/>
      <c r="I55" s="184"/>
      <c r="J55" s="184"/>
      <c r="K55" s="184"/>
      <c r="L55" s="184"/>
      <c r="M55" s="184"/>
      <c r="N55" s="185"/>
      <c r="O55" s="2"/>
    </row>
    <row r="56" spans="2:15" ht="16.5" customHeight="1">
      <c r="B56" s="13"/>
      <c r="C56" s="186"/>
      <c r="D56" s="187"/>
      <c r="E56" s="187"/>
      <c r="F56" s="187"/>
      <c r="G56" s="187"/>
      <c r="H56" s="187"/>
      <c r="I56" s="187"/>
      <c r="J56" s="187"/>
      <c r="K56" s="187"/>
      <c r="L56" s="187"/>
      <c r="M56" s="187"/>
      <c r="N56" s="188"/>
      <c r="O56" s="2"/>
    </row>
    <row r="57" spans="2:15" ht="13.5">
      <c r="B57" s="13"/>
      <c r="C57" s="186"/>
      <c r="D57" s="187"/>
      <c r="E57" s="187"/>
      <c r="F57" s="187"/>
      <c r="G57" s="187"/>
      <c r="H57" s="187"/>
      <c r="I57" s="187"/>
      <c r="J57" s="187"/>
      <c r="K57" s="187"/>
      <c r="L57" s="187"/>
      <c r="M57" s="187"/>
      <c r="N57" s="188"/>
      <c r="O57" s="2"/>
    </row>
    <row r="58" spans="2:15" ht="13.5">
      <c r="B58" s="13"/>
      <c r="C58" s="186"/>
      <c r="D58" s="187"/>
      <c r="E58" s="187"/>
      <c r="F58" s="187"/>
      <c r="G58" s="187"/>
      <c r="H58" s="187"/>
      <c r="I58" s="187"/>
      <c r="J58" s="187"/>
      <c r="K58" s="187"/>
      <c r="L58" s="187"/>
      <c r="M58" s="187"/>
      <c r="N58" s="188"/>
      <c r="O58" s="2"/>
    </row>
    <row r="59" spans="2:15" ht="13.5">
      <c r="B59" s="13"/>
      <c r="C59" s="189"/>
      <c r="D59" s="190"/>
      <c r="E59" s="190"/>
      <c r="F59" s="190"/>
      <c r="G59" s="190"/>
      <c r="H59" s="190"/>
      <c r="I59" s="190"/>
      <c r="J59" s="190"/>
      <c r="K59" s="190"/>
      <c r="L59" s="190"/>
      <c r="M59" s="190"/>
      <c r="N59" s="191"/>
      <c r="O59" s="2"/>
    </row>
  </sheetData>
  <mergeCells count="8">
    <mergeCell ref="C55:N59"/>
    <mergeCell ref="D12:I12"/>
    <mergeCell ref="J7:M7"/>
    <mergeCell ref="N20:N22"/>
    <mergeCell ref="M20:M22"/>
    <mergeCell ref="C45:D45"/>
    <mergeCell ref="C20:D22"/>
    <mergeCell ref="F20:L20"/>
  </mergeCells>
  <phoneticPr fontId="2"/>
  <pageMargins left="0.8" right="0.21" top="0.73" bottom="0.34" header="0.31496062992125984" footer="0.2"/>
  <pageSetup paperSize="8" scale="8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15"/>
  <sheetViews>
    <sheetView tabSelected="1" view="pageBreakPreview" zoomScaleNormal="100" zoomScaleSheetLayoutView="100" workbookViewId="0"/>
  </sheetViews>
  <sheetFormatPr defaultColWidth="9" defaultRowHeight="13.5"/>
  <cols>
    <col min="1" max="1" width="6.625" style="43" customWidth="1"/>
    <col min="2" max="2" width="81.5" style="43" customWidth="1"/>
    <col min="3" max="16384" width="9" style="43"/>
  </cols>
  <sheetData>
    <row r="1" spans="1:4" ht="21">
      <c r="A1" s="106" t="s">
        <v>476</v>
      </c>
    </row>
    <row r="2" spans="1:4" ht="15.75" customHeight="1"/>
    <row r="3" spans="1:4" ht="30" customHeight="1">
      <c r="A3" s="51" t="s">
        <v>49</v>
      </c>
      <c r="B3" s="52" t="s">
        <v>50</v>
      </c>
    </row>
    <row r="4" spans="1:4" ht="50.25" customHeight="1">
      <c r="A4" s="44">
        <v>1</v>
      </c>
      <c r="B4" s="53"/>
      <c r="D4" s="47"/>
    </row>
    <row r="5" spans="1:4" ht="50.25" customHeight="1">
      <c r="A5" s="44">
        <v>2</v>
      </c>
      <c r="B5" s="53"/>
      <c r="D5" s="47"/>
    </row>
    <row r="6" spans="1:4" ht="50.25" customHeight="1">
      <c r="A6" s="44">
        <v>3</v>
      </c>
      <c r="B6" s="53"/>
      <c r="D6" s="47"/>
    </row>
    <row r="7" spans="1:4" ht="50.25" customHeight="1">
      <c r="A7" s="44">
        <v>4</v>
      </c>
      <c r="B7" s="53"/>
    </row>
    <row r="8" spans="1:4" ht="50.25" customHeight="1">
      <c r="A8" s="44">
        <v>5</v>
      </c>
      <c r="B8" s="53"/>
    </row>
    <row r="9" spans="1:4" ht="50.25" customHeight="1">
      <c r="A9" s="44">
        <v>6</v>
      </c>
      <c r="B9" s="53"/>
    </row>
    <row r="10" spans="1:4" ht="50.25" customHeight="1">
      <c r="A10" s="44">
        <v>7</v>
      </c>
      <c r="B10" s="53"/>
    </row>
    <row r="11" spans="1:4" ht="50.25" customHeight="1">
      <c r="A11" s="44">
        <v>8</v>
      </c>
      <c r="B11" s="53"/>
    </row>
    <row r="12" spans="1:4" ht="50.25" customHeight="1">
      <c r="A12" s="44">
        <v>9</v>
      </c>
      <c r="B12" s="53"/>
    </row>
    <row r="13" spans="1:4" ht="50.25" customHeight="1">
      <c r="A13" s="44">
        <v>10</v>
      </c>
      <c r="B13" s="53"/>
    </row>
    <row r="14" spans="1:4" ht="50.25" customHeight="1">
      <c r="A14" s="44">
        <v>11</v>
      </c>
      <c r="B14" s="53"/>
    </row>
    <row r="15" spans="1:4" ht="50.25" customHeight="1">
      <c r="A15" s="48">
        <v>12</v>
      </c>
      <c r="B15" s="54"/>
    </row>
  </sheetData>
  <phoneticPr fontId="10"/>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【様式1】課題に対する提案</vt:lpstr>
      <vt:lpstr>【様式2】機能にかかる提案</vt:lpstr>
      <vt:lpstr>【様式3】サーバ機器情報</vt:lpstr>
      <vt:lpstr>【様式4】開示可否</vt:lpstr>
      <vt:lpstr>【様式5】概算見積書</vt:lpstr>
      <vt:lpstr>【様式6】質問書</vt:lpstr>
      <vt:lpstr>【様式1】課題に対する提案!_Toc2457856</vt:lpstr>
      <vt:lpstr>【様式1】課題に対する提案!_Toc2457857</vt:lpstr>
      <vt:lpstr>【様式1】課題に対する提案!_Toc2457860</vt:lpstr>
      <vt:lpstr>【様式1】課題に対する提案!Print_Area</vt:lpstr>
      <vt:lpstr>【様式2】機能にかかる提案!Print_Area</vt:lpstr>
      <vt:lpstr>【様式3】サーバ機器情報!Print_Area</vt:lpstr>
      <vt:lpstr>【様式4】開示可否!Print_Area</vt:lpstr>
      <vt:lpstr>【様式5】概算見積書!Print_Area</vt:lpstr>
      <vt:lpstr>【様式6】質問書!Print_Area</vt:lpstr>
      <vt:lpstr>【様式1】課題に対する提案!Print_Titles</vt:lpstr>
      <vt:lpstr>【様式4】開示可否!Print_Titles</vt:lpstr>
      <vt:lpstr>【様式6】質問書!Print_Titles</vt:lpstr>
    </vt:vector>
  </TitlesOfParts>
  <Company>Accenture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世古口 益伸</dc:creator>
  <cp:lastModifiedBy>技術管理課</cp:lastModifiedBy>
  <cp:lastPrinted>2019-04-26T05:02:30Z</cp:lastPrinted>
  <dcterms:created xsi:type="dcterms:W3CDTF">2010-02-09T05:26:06Z</dcterms:created>
  <dcterms:modified xsi:type="dcterms:W3CDTF">2019-04-26T05:05:59Z</dcterms:modified>
</cp:coreProperties>
</file>