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0512-\11_申請関係\第３期\Ｂ区域\"/>
    </mc:Choice>
  </mc:AlternateContent>
  <bookViews>
    <workbookView xWindow="0" yWindow="0" windowWidth="20490" windowHeight="7245" tabRatio="933"/>
  </bookViews>
  <sheets>
    <sheet name="売上高方式 (B区域)" sheetId="5" r:id="rId1"/>
    <sheet name="売上高減少額方式（B区域）" sheetId="6" r:id="rId2"/>
    <sheet name="新規開業店特例（B区域）" sheetId="7" r:id="rId3"/>
  </sheets>
  <definedNames>
    <definedName name="_xlnm.Print_Area" localSheetId="2">'新規開業店特例（B区域）'!$A$1:$Q$41</definedName>
    <definedName name="_xlnm.Print_Area" localSheetId="1">'売上高減少額方式（B区域）'!$A$1:$S$44</definedName>
    <definedName name="_xlnm.Print_Area" localSheetId="0">'売上高方式 (B区域)'!$A$1:$Q$41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7" l="1"/>
  <c r="N17" i="7" l="1"/>
  <c r="I17" i="7" l="1"/>
  <c r="N28" i="5"/>
  <c r="N31" i="5" s="1"/>
  <c r="N28" i="6" l="1"/>
  <c r="N31" i="6" s="1"/>
  <c r="M19" i="5" l="1"/>
  <c r="N36" i="7" l="1"/>
  <c r="N20" i="7"/>
  <c r="O20" i="7" s="1"/>
  <c r="O36" i="7" l="1"/>
  <c r="D25" i="7" l="1"/>
  <c r="E32" i="6"/>
  <c r="O32" i="6" s="1"/>
  <c r="O20" i="6"/>
  <c r="E24" i="6" l="1"/>
  <c r="E25" i="7"/>
  <c r="N25" i="7"/>
  <c r="O25" i="7" s="1"/>
  <c r="P32" i="6"/>
  <c r="E35" i="6"/>
  <c r="O24" i="6" l="1"/>
  <c r="O27" i="6" s="1"/>
  <c r="P27" i="6" s="1"/>
  <c r="F35" i="6"/>
  <c r="E39" i="6" l="1"/>
  <c r="F39" i="6" s="1"/>
  <c r="O39" i="6" l="1"/>
  <c r="P39" i="6" s="1"/>
  <c r="D36" i="5"/>
  <c r="O31" i="5"/>
  <c r="N36" i="5" l="1"/>
  <c r="O36" i="5" s="1"/>
  <c r="E36" i="5"/>
</calcChain>
</file>

<file path=xl/comments1.xml><?xml version="1.0" encoding="utf-8"?>
<comments xmlns="http://schemas.openxmlformats.org/spreadsheetml/2006/main">
  <authors>
    <author>mieken</author>
  </authors>
  <commentList>
    <comment ref="K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時短営業に協力いただいた日数（２０日）を記入してください。</t>
        </r>
      </text>
    </comment>
    <comment ref="N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下限額25,000以下の場合は25,000、上限額75,000以上の場合75,000と自動表示されます
</t>
        </r>
      </text>
    </comment>
    <comment ref="I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時短営業に協力いただいた日数（２０日）を記入してください。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mieken</author>
  </authors>
  <commentList>
    <comment ref="L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J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こちらの方式で申請する場合は、２０日を入力してください。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mieken</author>
  </authors>
  <commentList>
    <comment ref="K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N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</t>
        </r>
        <r>
          <rPr>
            <sz val="9"/>
            <color indexed="81"/>
            <rFont val="MS P ゴシック"/>
            <family val="3"/>
            <charset val="128"/>
          </rPr>
          <t xml:space="preserve">
2万5千円に満たない場合、自動的に2万5千円と入力されます。
</t>
        </r>
      </text>
    </comment>
    <comment ref="I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時短営業に協力いただいた日数（２０日）を記入してください。</t>
        </r>
      </text>
    </comment>
    <comment ref="I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時短営業に協力いただいた日数を記入してください。</t>
        </r>
      </text>
    </comment>
  </commentList>
</comments>
</file>

<file path=xl/sharedStrings.xml><?xml version="1.0" encoding="utf-8"?>
<sst xmlns="http://schemas.openxmlformats.org/spreadsheetml/2006/main" count="185" uniqueCount="80">
  <si>
    <t>店舗名</t>
    <rPh sb="0" eb="3">
      <t>テンポメイ</t>
    </rPh>
    <phoneticPr fontId="2"/>
  </si>
  <si>
    <t>※店舗ごとに作成し、当該店舗の支給額を支給申請書に転記してください。</t>
    <rPh sb="1" eb="3">
      <t>テンポ</t>
    </rPh>
    <rPh sb="6" eb="8">
      <t>サクセイ</t>
    </rPh>
    <rPh sb="10" eb="14">
      <t>トウガイテンポ</t>
    </rPh>
    <rPh sb="15" eb="18">
      <t>シキュウガク</t>
    </rPh>
    <rPh sb="19" eb="24">
      <t>シキュウシンセイショ</t>
    </rPh>
    <rPh sb="25" eb="27">
      <t>テンキ</t>
    </rPh>
    <phoneticPr fontId="2"/>
  </si>
  <si>
    <t>※売上高方式又は売上高減少額方式のいずれかを提出してください。</t>
    <rPh sb="1" eb="4">
      <t>ウリアゲダカ</t>
    </rPh>
    <rPh sb="4" eb="6">
      <t>ホウシキ</t>
    </rPh>
    <rPh sb="6" eb="7">
      <t>マタ</t>
    </rPh>
    <rPh sb="8" eb="11">
      <t>ウリアゲダカ</t>
    </rPh>
    <rPh sb="11" eb="14">
      <t>ゲンショウガク</t>
    </rPh>
    <rPh sb="14" eb="16">
      <t>ホウシキ</t>
    </rPh>
    <rPh sb="22" eb="24">
      <t>テイシュツ</t>
    </rPh>
    <phoneticPr fontId="2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</si>
  <si>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2"/>
  </si>
  <si>
    <t>　　以下のフロー図の質問を基に、該当する計算方法を選択していただき、数値を入力してください。支給額等を必ずご確認のうえ、「上記内容で申請します」にチェックしてください。</t>
    <rPh sb="2" eb="4">
      <t>イカ</t>
    </rPh>
    <rPh sb="8" eb="9">
      <t>ズ</t>
    </rPh>
    <rPh sb="10" eb="12">
      <t>シツモン</t>
    </rPh>
    <rPh sb="13" eb="14">
      <t>モト</t>
    </rPh>
    <rPh sb="16" eb="18">
      <t>ガイトウ</t>
    </rPh>
    <rPh sb="20" eb="24">
      <t>ケイサンホウホウ</t>
    </rPh>
    <rPh sb="25" eb="27">
      <t>センタク</t>
    </rPh>
    <rPh sb="34" eb="36">
      <t>スウチ</t>
    </rPh>
    <rPh sb="37" eb="39">
      <t>ニュウリョク</t>
    </rPh>
    <rPh sb="46" eb="50">
      <t>シキュウガクトウ</t>
    </rPh>
    <rPh sb="51" eb="52">
      <t>カナラ</t>
    </rPh>
    <rPh sb="54" eb="56">
      <t>カクニン</t>
    </rPh>
    <rPh sb="61" eb="65">
      <t>ジョウキナイヨウ</t>
    </rPh>
    <rPh sb="66" eb="68">
      <t>シンセイ</t>
    </rPh>
    <phoneticPr fontId="2"/>
  </si>
  <si>
    <t>【売上高方式】</t>
    <rPh sb="1" eb="6">
      <t>ウリアゲダカホウシキ</t>
    </rPh>
    <phoneticPr fontId="2"/>
  </si>
  <si>
    <t>中小企業ですか？</t>
    <rPh sb="0" eb="4">
      <t>チュウショウキギョウ</t>
    </rPh>
    <phoneticPr fontId="2"/>
  </si>
  <si>
    <t>※　中小企業は、飲食業については資本金の額又は出資の総額が５，０００万円以下の会社又は常時使用する従業員の数が５０人以下の会社及び個人。ただし、カラオケなどのサービス業については、資本金の額又は出資の総額が　５，０００万円以下の会社又は常時使用する従業員の数が１００人以下の会社及び個人。</t>
    <rPh sb="2" eb="6">
      <t>チュウショウキギョウ</t>
    </rPh>
    <rPh sb="8" eb="11">
      <t>インショクギョウ</t>
    </rPh>
    <rPh sb="16" eb="19">
      <t>シホンキン</t>
    </rPh>
    <rPh sb="20" eb="21">
      <t>ガク</t>
    </rPh>
    <rPh sb="21" eb="22">
      <t>マタ</t>
    </rPh>
    <rPh sb="23" eb="25">
      <t>シュッシ</t>
    </rPh>
    <rPh sb="26" eb="28">
      <t>ソウガク</t>
    </rPh>
    <rPh sb="34" eb="38">
      <t>マンエンイカ</t>
    </rPh>
    <rPh sb="39" eb="42">
      <t>カイシャマタ</t>
    </rPh>
    <rPh sb="43" eb="47">
      <t>ジョウジシヨウ</t>
    </rPh>
    <rPh sb="49" eb="52">
      <t>ジュウギョウイン</t>
    </rPh>
    <rPh sb="94" eb="95">
      <t>ガク</t>
    </rPh>
    <rPh sb="95" eb="96">
      <t>マタ</t>
    </rPh>
    <phoneticPr fontId="2"/>
  </si>
  <si>
    <t>　　　はい</t>
    <phoneticPr fontId="2"/>
  </si>
  <si>
    <t>　　　　いいえ</t>
    <phoneticPr fontId="2"/>
  </si>
  <si>
    <t>売上高減少額方式を
ご利用ください</t>
    <rPh sb="0" eb="3">
      <t>ウリアゲダカ</t>
    </rPh>
    <rPh sb="3" eb="6">
      <t>ゲンショウガク</t>
    </rPh>
    <rPh sb="6" eb="8">
      <t>ホウシキ</t>
    </rPh>
    <rPh sb="11" eb="13">
      <t>リヨウ</t>
    </rPh>
    <phoneticPr fontId="2"/>
  </si>
  <si>
    <t>時短協力日数</t>
    <rPh sb="0" eb="6">
      <t>ジタンキョウリョクニッスウ</t>
    </rPh>
    <phoneticPr fontId="2"/>
  </si>
  <si>
    <t>当該店舗の支給額</t>
    <rPh sb="0" eb="4">
      <t>トウガイテンポ</t>
    </rPh>
    <rPh sb="5" eb="8">
      <t>シキュウガク</t>
    </rPh>
    <phoneticPr fontId="2"/>
  </si>
  <si>
    <t>日</t>
    <rPh sb="0" eb="1">
      <t>ニチ</t>
    </rPh>
    <phoneticPr fontId="2"/>
  </si>
  <si>
    <t>＝</t>
    <phoneticPr fontId="2"/>
  </si>
  <si>
    <t>円</t>
    <rPh sb="0" eb="1">
      <t>エン</t>
    </rPh>
    <phoneticPr fontId="2"/>
  </si>
  <si>
    <t>□</t>
    <phoneticPr fontId="2"/>
  </si>
  <si>
    <t>上記内容で申請します</t>
    <rPh sb="0" eb="4">
      <t>ジョウキナイヨウ</t>
    </rPh>
    <rPh sb="5" eb="7">
      <t>シンセイ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</si>
  <si>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</si>
  <si>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①</t>
    <phoneticPr fontId="2"/>
  </si>
  <si>
    <t>÷</t>
    <phoneticPr fontId="2"/>
  </si>
  <si>
    <t>②</t>
    <phoneticPr fontId="2"/>
  </si>
  <si>
    <t xml:space="preserve">        千円単位切上</t>
    <rPh sb="8" eb="10">
      <t>センエン</t>
    </rPh>
    <rPh sb="10" eb="13">
      <t>タンイキ</t>
    </rPh>
    <rPh sb="13" eb="14">
      <t>ア</t>
    </rPh>
    <phoneticPr fontId="2"/>
  </si>
  <si>
    <t>③</t>
    <phoneticPr fontId="2"/>
  </si>
  <si>
    <t>×</t>
    <phoneticPr fontId="2"/>
  </si>
  <si>
    <t>④</t>
    <phoneticPr fontId="2"/>
  </si>
  <si>
    <t>⑤</t>
    <phoneticPr fontId="2"/>
  </si>
  <si>
    <t>⑥</t>
    <phoneticPr fontId="2"/>
  </si>
  <si>
    <t>※シートには保護がかかっており、色付きのセル及びチェック欄（□）のみ入力可能です。</t>
    <rPh sb="6" eb="8">
      <t>ホゴ</t>
    </rPh>
    <rPh sb="16" eb="18">
      <t>イロツ</t>
    </rPh>
    <rPh sb="22" eb="23">
      <t>オヨ</t>
    </rPh>
    <rPh sb="28" eb="29">
      <t>ラン</t>
    </rPh>
    <rPh sb="34" eb="38">
      <t>ニュウリョクカノウ</t>
    </rPh>
    <phoneticPr fontId="2"/>
  </si>
  <si>
    <t>※□のセルで「チェック」と入力して変換すると、□が☑に変わります。</t>
    <rPh sb="13" eb="15">
      <t>ニュウリョク</t>
    </rPh>
    <rPh sb="17" eb="19">
      <t>ヘンカン</t>
    </rPh>
    <rPh sb="27" eb="28">
      <t>カ</t>
    </rPh>
    <phoneticPr fontId="2"/>
  </si>
  <si>
    <t>⑦</t>
    <phoneticPr fontId="2"/>
  </si>
  <si>
    <t>【売上高減少額方式】</t>
    <rPh sb="1" eb="3">
      <t>ウリアゲ</t>
    </rPh>
    <rPh sb="3" eb="4">
      <t>ダカ</t>
    </rPh>
    <rPh sb="4" eb="6">
      <t>ゲンショウ</t>
    </rPh>
    <rPh sb="6" eb="7">
      <t>ガク</t>
    </rPh>
    <rPh sb="7" eb="9">
      <t>ホウシキ</t>
    </rPh>
    <phoneticPr fontId="2"/>
  </si>
  <si>
    <t>いいえ</t>
    <phoneticPr fontId="2"/>
  </si>
  <si>
    <t>　　はい</t>
    <phoneticPr fontId="2"/>
  </si>
  <si>
    <t>申請できません</t>
    <rPh sb="0" eb="2">
      <t>シンセイ</t>
    </rPh>
    <phoneticPr fontId="2"/>
  </si>
  <si>
    <t>－</t>
    <phoneticPr fontId="2"/>
  </si>
  <si>
    <t>日　　×　　　0.4</t>
    <rPh sb="0" eb="1">
      <t>ニチ</t>
    </rPh>
    <phoneticPr fontId="2"/>
  </si>
  <si>
    <t>開業日</t>
    <rPh sb="0" eb="3">
      <t>カイギョウビ</t>
    </rPh>
    <phoneticPr fontId="2"/>
  </si>
  <si>
    <t>当該店舗の売上単価</t>
    <rPh sb="0" eb="4">
      <t>トウガイテンポ</t>
    </rPh>
    <rPh sb="5" eb="9">
      <t>ウリアゲタンカ</t>
    </rPh>
    <phoneticPr fontId="2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</si>
  <si>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3">
      <t>ウリアゲダカ</t>
    </rPh>
    <rPh sb="34" eb="35">
      <t>モチ</t>
    </rPh>
    <phoneticPr fontId="2"/>
  </si>
  <si>
    <r>
      <t>※売上高等は全て</t>
    </r>
    <r>
      <rPr>
        <b/>
        <u/>
        <sz val="11"/>
        <color rgb="FFFF0000"/>
        <rFont val="游ゴシック"/>
        <family val="3"/>
        <charset val="128"/>
        <scheme val="minor"/>
      </rPr>
      <t>税抜き</t>
    </r>
    <r>
      <rPr>
        <sz val="11"/>
        <rFont val="游ゴシック"/>
        <family val="3"/>
        <charset val="128"/>
        <scheme val="minor"/>
      </rPr>
      <t>で記入してください。</t>
    </r>
    <rPh sb="1" eb="4">
      <t>ウリアゲダカ</t>
    </rPh>
    <rPh sb="4" eb="5">
      <t>トウ</t>
    </rPh>
    <rPh sb="6" eb="7">
      <t>スベ</t>
    </rPh>
    <rPh sb="8" eb="10">
      <t>ゼイヌ</t>
    </rPh>
    <rPh sb="12" eb="14">
      <t>キニュウ</t>
    </rPh>
    <phoneticPr fontId="2"/>
  </si>
  <si>
    <r>
      <t>令和元年又は令和2年</t>
    </r>
    <r>
      <rPr>
        <sz val="8"/>
        <color rgb="FFFF0000"/>
        <rFont val="游ゴシック"/>
        <family val="3"/>
        <charset val="128"/>
        <scheme val="minor"/>
      </rPr>
      <t>6</t>
    </r>
    <r>
      <rPr>
        <sz val="8"/>
        <rFont val="游ゴシック"/>
        <family val="3"/>
        <charset val="128"/>
        <scheme val="minor"/>
      </rPr>
      <t>月の１日当たりの売上単価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3">
      <t>タンカ</t>
    </rPh>
    <phoneticPr fontId="2"/>
  </si>
  <si>
    <t>日　　×　　　0.3</t>
    <rPh sb="0" eb="1">
      <t>ニチ</t>
    </rPh>
    <phoneticPr fontId="2"/>
  </si>
  <si>
    <t>20万円又は⑥のいずれか低い額</t>
    <rPh sb="2" eb="4">
      <t>マンエン</t>
    </rPh>
    <rPh sb="4" eb="5">
      <t>マタ</t>
    </rPh>
    <rPh sb="12" eb="13">
      <t>ヒク</t>
    </rPh>
    <rPh sb="14" eb="15">
      <t>ガク</t>
    </rPh>
    <phoneticPr fontId="2"/>
  </si>
  <si>
    <t>=上限額</t>
    <phoneticPr fontId="2"/>
  </si>
  <si>
    <t>⑧</t>
    <phoneticPr fontId="2"/>
  </si>
  <si>
    <t>⑨</t>
    <phoneticPr fontId="2"/>
  </si>
  <si>
    <t>⑩</t>
    <phoneticPr fontId="2"/>
  </si>
  <si>
    <r>
      <t>令和元年又は令和2年6</t>
    </r>
    <r>
      <rPr>
        <sz val="8"/>
        <rFont val="游ゴシック"/>
        <family val="3"/>
        <charset val="128"/>
        <scheme val="minor"/>
      </rPr>
      <t>月の売上高計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3" eb="16">
      <t>ウリアゲダカ</t>
    </rPh>
    <rPh sb="16" eb="17">
      <t>ケイ</t>
    </rPh>
    <phoneticPr fontId="2"/>
  </si>
  <si>
    <r>
      <t>令和元年又は令和2年</t>
    </r>
    <r>
      <rPr>
        <sz val="8"/>
        <color rgb="FFFF0000"/>
        <rFont val="游ゴシック"/>
        <family val="3"/>
        <charset val="128"/>
        <scheme val="minor"/>
      </rPr>
      <t>6</t>
    </r>
    <r>
      <rPr>
        <sz val="8"/>
        <rFont val="游ゴシック"/>
        <family val="3"/>
        <charset val="128"/>
        <scheme val="minor"/>
      </rPr>
      <t>月の１日当たりの売上高減少単価【上限あり】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2">
      <t>タカ</t>
    </rPh>
    <rPh sb="22" eb="26">
      <t>ゲンショウタンカ</t>
    </rPh>
    <rPh sb="27" eb="29">
      <t>ジョウゲン</t>
    </rPh>
    <phoneticPr fontId="2"/>
  </si>
  <si>
    <t>【上限7.5万円　下限2.5万円】</t>
    <rPh sb="1" eb="3">
      <t>ジョウゲン</t>
    </rPh>
    <rPh sb="6" eb="8">
      <t>マンエン</t>
    </rPh>
    <rPh sb="9" eb="11">
      <t>カゲン</t>
    </rPh>
    <rPh sb="14" eb="16">
      <t>マンエン</t>
    </rPh>
    <phoneticPr fontId="2"/>
  </si>
  <si>
    <t>※定休日・休業日も支給対象です。</t>
    <rPh sb="1" eb="4">
      <t>テイキュウビ</t>
    </rPh>
    <rPh sb="5" eb="8">
      <t>キュウギョウビ</t>
    </rPh>
    <rPh sb="9" eb="13">
      <t>シキュウタイショウ</t>
    </rPh>
    <phoneticPr fontId="2"/>
  </si>
  <si>
    <t>時短協力日数（２０日）</t>
    <rPh sb="0" eb="6">
      <t>ジタンキョウリョクニッスウ</t>
    </rPh>
    <rPh sb="9" eb="10">
      <t>ヒ</t>
    </rPh>
    <phoneticPr fontId="2"/>
  </si>
  <si>
    <t>（B区域）</t>
    <rPh sb="2" eb="4">
      <t>クイキ</t>
    </rPh>
    <phoneticPr fontId="2"/>
  </si>
  <si>
    <r>
      <t>【新規開業店（開業後１年未満の場合（令和２年</t>
    </r>
    <r>
      <rPr>
        <sz val="11"/>
        <rFont val="游ゴシック"/>
        <family val="3"/>
        <charset val="128"/>
        <scheme val="minor"/>
      </rPr>
      <t>６月２日以降に新規開業））の特例】</t>
    </r>
    <rPh sb="1" eb="3">
      <t>シンキ</t>
    </rPh>
    <rPh sb="3" eb="5">
      <t>カイギョウ</t>
    </rPh>
    <rPh sb="5" eb="6">
      <t>テン</t>
    </rPh>
    <rPh sb="7" eb="9">
      <t>カイギョウ</t>
    </rPh>
    <rPh sb="9" eb="10">
      <t>アト</t>
    </rPh>
    <rPh sb="11" eb="12">
      <t>ネン</t>
    </rPh>
    <rPh sb="12" eb="14">
      <t>ミマン</t>
    </rPh>
    <rPh sb="15" eb="17">
      <t>バアイ</t>
    </rPh>
    <rPh sb="18" eb="20">
      <t>レイワ</t>
    </rPh>
    <rPh sb="21" eb="22">
      <t>ネン</t>
    </rPh>
    <rPh sb="23" eb="24">
      <t>ガツ</t>
    </rPh>
    <rPh sb="25" eb="26">
      <t>ヒ</t>
    </rPh>
    <rPh sb="26" eb="28">
      <t>イコウ</t>
    </rPh>
    <rPh sb="29" eb="31">
      <t>シンキ</t>
    </rPh>
    <rPh sb="31" eb="33">
      <t>カイギョウ</t>
    </rPh>
    <rPh sb="36" eb="38">
      <t>トクレイ</t>
    </rPh>
    <phoneticPr fontId="2"/>
  </si>
  <si>
    <t>開業日～令和3年5月31日の１日当たり売上単価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5" eb="17">
      <t>ニチア</t>
    </rPh>
    <rPh sb="19" eb="21">
      <t>ウリアゲ</t>
    </rPh>
    <rPh sb="21" eb="23">
      <t>タンカ</t>
    </rPh>
    <phoneticPr fontId="2"/>
  </si>
  <si>
    <t>日×0.3</t>
    <rPh sb="0" eb="1">
      <t>ニチ</t>
    </rPh>
    <phoneticPr fontId="2"/>
  </si>
  <si>
    <r>
      <t>【新規開業店（時短営業の要請期間中（</t>
    </r>
    <r>
      <rPr>
        <sz val="11"/>
        <rFont val="游ゴシック"/>
        <family val="3"/>
        <charset val="128"/>
        <scheme val="minor"/>
      </rPr>
      <t>令和3年6月1日～令和3年6月20日）に新規開業）の特例】</t>
    </r>
    <rPh sb="1" eb="5">
      <t>シンキカイギョウ</t>
    </rPh>
    <rPh sb="5" eb="6">
      <t>テン</t>
    </rPh>
    <rPh sb="7" eb="11">
      <t>ジタンエイギョウ</t>
    </rPh>
    <rPh sb="12" eb="16">
      <t>ヨウセイキカン</t>
    </rPh>
    <rPh sb="16" eb="17">
      <t>チュウ</t>
    </rPh>
    <rPh sb="18" eb="20">
      <t>レイワ</t>
    </rPh>
    <rPh sb="21" eb="22">
      <t>ネン</t>
    </rPh>
    <rPh sb="23" eb="24">
      <t>ガツ</t>
    </rPh>
    <rPh sb="25" eb="26">
      <t>ヒ</t>
    </rPh>
    <rPh sb="27" eb="29">
      <t>レイワ</t>
    </rPh>
    <rPh sb="30" eb="31">
      <t>ネン</t>
    </rPh>
    <rPh sb="32" eb="33">
      <t>ガツ</t>
    </rPh>
    <rPh sb="35" eb="36">
      <t>ニチ</t>
    </rPh>
    <rPh sb="38" eb="42">
      <t>シンキカイギョウ</t>
    </rPh>
    <rPh sb="44" eb="46">
      <t>トクレイ</t>
    </rPh>
    <phoneticPr fontId="2"/>
  </si>
  <si>
    <t>（定額）25,000</t>
    <rPh sb="1" eb="3">
      <t>テイガク</t>
    </rPh>
    <phoneticPr fontId="2"/>
  </si>
  <si>
    <t>（Ｂ区域）</t>
    <rPh sb="2" eb="4">
      <t>クイキ</t>
    </rPh>
    <phoneticPr fontId="2"/>
  </si>
  <si>
    <t>令和元年又は令和２年いずれかの６月と比べて
令和３年の６月の売上高は減少していますか？</t>
    <rPh sb="0" eb="4">
      <t>レイワガンネン</t>
    </rPh>
    <rPh sb="4" eb="5">
      <t>マタ</t>
    </rPh>
    <rPh sb="6" eb="8">
      <t>レイワ</t>
    </rPh>
    <rPh sb="9" eb="10">
      <t>ネン</t>
    </rPh>
    <rPh sb="16" eb="17">
      <t>ガツ</t>
    </rPh>
    <rPh sb="18" eb="19">
      <t>クラ</t>
    </rPh>
    <rPh sb="22" eb="24">
      <t>レイワ</t>
    </rPh>
    <rPh sb="25" eb="26">
      <t>ネン</t>
    </rPh>
    <rPh sb="28" eb="29">
      <t>ツキ</t>
    </rPh>
    <rPh sb="30" eb="33">
      <t>ウリアゲダカ</t>
    </rPh>
    <rPh sb="34" eb="36">
      <t>ゲンショウ</t>
    </rPh>
    <phoneticPr fontId="2"/>
  </si>
  <si>
    <r>
      <t>令和3年</t>
    </r>
    <r>
      <rPr>
        <sz val="8"/>
        <rFont val="游ゴシック"/>
        <family val="3"/>
        <charset val="128"/>
        <scheme val="minor"/>
      </rPr>
      <t>6月の売上高計</t>
    </r>
    <rPh sb="0" eb="2">
      <t>レイワ</t>
    </rPh>
    <rPh sb="3" eb="4">
      <t>ネン</t>
    </rPh>
    <rPh sb="5" eb="6">
      <t>ガツ</t>
    </rPh>
    <rPh sb="7" eb="10">
      <t>ウリアゲダカ</t>
    </rPh>
    <rPh sb="10" eb="11">
      <t>ケイ</t>
    </rPh>
    <phoneticPr fontId="2"/>
  </si>
  <si>
    <t>令和3年から令和元年又は令和2年6月の売上高減少</t>
    <rPh sb="0" eb="2">
      <t>レイワ</t>
    </rPh>
    <rPh sb="3" eb="4">
      <t>ネン</t>
    </rPh>
    <rPh sb="6" eb="8">
      <t>レイワ</t>
    </rPh>
    <rPh sb="8" eb="10">
      <t>ガンネン</t>
    </rPh>
    <rPh sb="10" eb="11">
      <t>マタ</t>
    </rPh>
    <rPh sb="12" eb="14">
      <t>レイワ</t>
    </rPh>
    <rPh sb="15" eb="16">
      <t>ネン</t>
    </rPh>
    <rPh sb="17" eb="18">
      <t>ガツ</t>
    </rPh>
    <rPh sb="19" eb="22">
      <t>ウリアゲダカ</t>
    </rPh>
    <rPh sb="22" eb="24">
      <t>ゲンショウ</t>
    </rPh>
    <phoneticPr fontId="2"/>
  </si>
  <si>
    <r>
      <t>令和3年から令和元年又は令和2年</t>
    </r>
    <r>
      <rPr>
        <sz val="8"/>
        <rFont val="游ゴシック"/>
        <family val="3"/>
        <charset val="128"/>
        <scheme val="minor"/>
      </rPr>
      <t>6月の売上高減少</t>
    </r>
    <rPh sb="0" eb="2">
      <t>レイワ</t>
    </rPh>
    <rPh sb="3" eb="4">
      <t>ネン</t>
    </rPh>
    <rPh sb="6" eb="8">
      <t>レイワ</t>
    </rPh>
    <rPh sb="8" eb="10">
      <t>ガンネン</t>
    </rPh>
    <rPh sb="10" eb="11">
      <t>マタ</t>
    </rPh>
    <rPh sb="12" eb="14">
      <t>レイワ</t>
    </rPh>
    <rPh sb="15" eb="16">
      <t>ネン</t>
    </rPh>
    <rPh sb="17" eb="18">
      <t>ガツ</t>
    </rPh>
    <rPh sb="19" eb="22">
      <t>ウリアゲダカ</t>
    </rPh>
    <rPh sb="22" eb="24">
      <t>ゲンショウ</t>
    </rPh>
    <phoneticPr fontId="2"/>
  </si>
  <si>
    <r>
      <t>令和元年又は令和2年</t>
    </r>
    <r>
      <rPr>
        <sz val="8"/>
        <rFont val="游ゴシック"/>
        <family val="3"/>
        <charset val="128"/>
        <scheme val="minor"/>
      </rPr>
      <t>6月の１日当たりの売上高減少単価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2">
      <t>タカ</t>
    </rPh>
    <rPh sb="22" eb="26">
      <t>ゲンショウタンカ</t>
    </rPh>
    <phoneticPr fontId="2"/>
  </si>
  <si>
    <t>【上限額】20万円又は令和元年若しくは令和2年6月の1日当たり売上高×0.3のいずれか低い額</t>
    <rPh sb="1" eb="4">
      <t>ジョウゲンガク</t>
    </rPh>
    <rPh sb="7" eb="9">
      <t>マンエン</t>
    </rPh>
    <rPh sb="9" eb="10">
      <t>マタ</t>
    </rPh>
    <rPh sb="11" eb="15">
      <t>レイワガンネン</t>
    </rPh>
    <rPh sb="15" eb="16">
      <t>モ</t>
    </rPh>
    <rPh sb="19" eb="21">
      <t>レイワ</t>
    </rPh>
    <rPh sb="22" eb="23">
      <t>ネン</t>
    </rPh>
    <rPh sb="24" eb="25">
      <t>ガツ</t>
    </rPh>
    <rPh sb="27" eb="29">
      <t>ニチア</t>
    </rPh>
    <rPh sb="31" eb="34">
      <t>ウリアゲダカ</t>
    </rPh>
    <rPh sb="43" eb="44">
      <t>ヒク</t>
    </rPh>
    <rPh sb="45" eb="46">
      <t>ガク</t>
    </rPh>
    <phoneticPr fontId="2"/>
  </si>
  <si>
    <r>
      <t>令和元年又は令和2年</t>
    </r>
    <r>
      <rPr>
        <sz val="8"/>
        <rFont val="游ゴシック"/>
        <family val="3"/>
        <charset val="128"/>
        <scheme val="minor"/>
      </rPr>
      <t>6月の売上高計</t>
    </r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1" eb="12">
      <t>ガツ</t>
    </rPh>
    <rPh sb="13" eb="16">
      <t>ウリアゲダカ</t>
    </rPh>
    <rPh sb="16" eb="17">
      <t>ケイ</t>
    </rPh>
    <phoneticPr fontId="2"/>
  </si>
  <si>
    <r>
      <t>※売上高等は全て</t>
    </r>
    <r>
      <rPr>
        <b/>
        <u/>
        <sz val="9"/>
        <color rgb="FFFF0000"/>
        <rFont val="游ゴシック"/>
        <family val="3"/>
        <charset val="128"/>
        <scheme val="minor"/>
      </rPr>
      <t>税抜き</t>
    </r>
    <r>
      <rPr>
        <sz val="9"/>
        <rFont val="游ゴシック"/>
        <family val="3"/>
        <charset val="128"/>
        <scheme val="minor"/>
      </rPr>
      <t>で記入してください。</t>
    </r>
    <rPh sb="1" eb="4">
      <t>ウリアゲダカ</t>
    </rPh>
    <rPh sb="4" eb="5">
      <t>トウ</t>
    </rPh>
    <rPh sb="6" eb="7">
      <t>スベ</t>
    </rPh>
    <rPh sb="8" eb="10">
      <t>ゼイヌ</t>
    </rPh>
    <rPh sb="12" eb="14">
      <t>キニュウ</t>
    </rPh>
    <phoneticPr fontId="2"/>
  </si>
  <si>
    <t>令和元年又は令和２年いずれかの６月の売上高の合計は、2,499,990円（1日当たり83,333円）を越えますか？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6" eb="17">
      <t>ガツ</t>
    </rPh>
    <rPh sb="18" eb="20">
      <t>ウリアゲ</t>
    </rPh>
    <rPh sb="20" eb="21">
      <t>ダカ</t>
    </rPh>
    <rPh sb="22" eb="24">
      <t>ゴウケイ</t>
    </rPh>
    <rPh sb="35" eb="36">
      <t>エン</t>
    </rPh>
    <rPh sb="38" eb="39">
      <t>ニチ</t>
    </rPh>
    <rPh sb="39" eb="40">
      <t>ア</t>
    </rPh>
    <rPh sb="48" eb="49">
      <t>エン</t>
    </rPh>
    <rPh sb="51" eb="52">
      <t>コ</t>
    </rPh>
    <phoneticPr fontId="2"/>
  </si>
  <si>
    <t>令和元年又は令和2年いずれかの6月と令和3年の6月の売上高減少額の合計が750万円（１日当たり25万円）を超えている場合は、売上高減少額方式も選択可能です。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6" eb="17">
      <t>ガツ</t>
    </rPh>
    <rPh sb="18" eb="20">
      <t>レイワ</t>
    </rPh>
    <rPh sb="21" eb="22">
      <t>ネン</t>
    </rPh>
    <rPh sb="24" eb="25">
      <t>ガツ</t>
    </rPh>
    <rPh sb="26" eb="29">
      <t>ウリアゲダカ</t>
    </rPh>
    <rPh sb="29" eb="32">
      <t>ゲンショウガク</t>
    </rPh>
    <rPh sb="33" eb="35">
      <t>ゴウケイ</t>
    </rPh>
    <rPh sb="39" eb="41">
      <t>マンエン</t>
    </rPh>
    <rPh sb="43" eb="44">
      <t>ニチ</t>
    </rPh>
    <rPh sb="44" eb="45">
      <t>ア</t>
    </rPh>
    <rPh sb="49" eb="51">
      <t>マンエン</t>
    </rPh>
    <rPh sb="53" eb="54">
      <t>コ</t>
    </rPh>
    <rPh sb="58" eb="60">
      <t>バアイ</t>
    </rPh>
    <rPh sb="62" eb="70">
      <t>ウリアゲダカゲンショウガクホウシキ</t>
    </rPh>
    <rPh sb="71" eb="75">
      <t>センタクカノウ</t>
    </rPh>
    <phoneticPr fontId="2"/>
  </si>
  <si>
    <t>25,000円×</t>
    <rPh sb="6" eb="7">
      <t>エン</t>
    </rPh>
    <phoneticPr fontId="2"/>
  </si>
  <si>
    <t>令和元年又は令和2年6月の売上高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3" eb="16">
      <t>ウリアゲダカ</t>
    </rPh>
    <phoneticPr fontId="2"/>
  </si>
  <si>
    <t>令和元年又は令和2年6月の１日当たりの売上単価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3">
      <t>タンカ</t>
    </rPh>
    <phoneticPr fontId="2"/>
  </si>
  <si>
    <t>【上限7.5万円】</t>
    <rPh sb="1" eb="3">
      <t>ジョウゲン</t>
    </rPh>
    <rPh sb="6" eb="8">
      <t>マンエン</t>
    </rPh>
    <phoneticPr fontId="2"/>
  </si>
  <si>
    <r>
      <rPr>
        <sz val="10"/>
        <color rgb="FFFF0000"/>
        <rFont val="ＭＳ ゴシック"/>
        <family val="3"/>
        <charset val="128"/>
      </rPr>
      <t>↑</t>
    </r>
    <r>
      <rPr>
        <sz val="10"/>
        <color rgb="FFFF0000"/>
        <rFont val="游ゴシック"/>
        <family val="3"/>
        <charset val="128"/>
        <scheme val="minor"/>
      </rPr>
      <t>該当する場合「１」を入力</t>
    </r>
    <rPh sb="1" eb="3">
      <t>ガイトウ</t>
    </rPh>
    <rPh sb="5" eb="7">
      <t>バアイ</t>
    </rPh>
    <rPh sb="11" eb="13">
      <t>ニュウリョク</t>
    </rPh>
    <phoneticPr fontId="2"/>
  </si>
  <si>
    <t>開業日～令和3年5月31日※の売上高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5" eb="18">
      <t>ウリアゲダカ</t>
    </rPh>
    <phoneticPr fontId="2"/>
  </si>
  <si>
    <t>開業日～令和3年5月31日※の日数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5" eb="17">
      <t>ニッスウ</t>
    </rPh>
    <phoneticPr fontId="2"/>
  </si>
  <si>
    <t>第１期からの継続申請</t>
    <rPh sb="0" eb="1">
      <t>ダイ</t>
    </rPh>
    <rPh sb="2" eb="3">
      <t>キ</t>
    </rPh>
    <rPh sb="6" eb="8">
      <t>ケイゾク</t>
    </rPh>
    <rPh sb="8" eb="10">
      <t>シンセイ</t>
    </rPh>
    <phoneticPr fontId="2"/>
  </si>
  <si>
    <t>第２期からの継続申請</t>
    <rPh sb="0" eb="1">
      <t>ダイ</t>
    </rPh>
    <rPh sb="2" eb="3">
      <t>キ</t>
    </rPh>
    <rPh sb="6" eb="8">
      <t>ケイゾク</t>
    </rPh>
    <rPh sb="8" eb="10">
      <t>シンセイ</t>
    </rPh>
    <phoneticPr fontId="2"/>
  </si>
  <si>
    <t>※第１期からの継続申請は４月２５日、第２期からの継続申請は５月１１日。</t>
    <rPh sb="1" eb="2">
      <t>ダイ</t>
    </rPh>
    <rPh sb="3" eb="4">
      <t>キ</t>
    </rPh>
    <rPh sb="7" eb="9">
      <t>ケイゾク</t>
    </rPh>
    <rPh sb="9" eb="11">
      <t>シンセイ</t>
    </rPh>
    <rPh sb="13" eb="14">
      <t>ガツ</t>
    </rPh>
    <rPh sb="16" eb="17">
      <t>ヒ</t>
    </rPh>
    <rPh sb="18" eb="19">
      <t>ダイ</t>
    </rPh>
    <rPh sb="20" eb="21">
      <t>キ</t>
    </rPh>
    <rPh sb="24" eb="28">
      <t>ケイゾクシンセイ</t>
    </rPh>
    <rPh sb="30" eb="31">
      <t>ガツ</t>
    </rPh>
    <rPh sb="33" eb="3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</si>
</sst>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6" fillId="2" borderId="16" xfId="0" applyFont="1" applyFill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4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6" fillId="0" borderId="17" xfId="0" applyFont="1" applyBorder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6" fillId="0" borderId="7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9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6" xfId="0" applyFont="1" applyBorder="1" applyProtection="1">
      <alignment vertical="center"/>
    </xf>
    <xf numFmtId="0" fontId="6" fillId="0" borderId="20" xfId="0" applyFont="1" applyBorder="1" applyProtection="1">
      <alignment vertical="center"/>
    </xf>
    <xf numFmtId="0" fontId="6" fillId="0" borderId="0" xfId="0" quotePrefix="1" applyFont="1" applyBorder="1" applyProtection="1">
      <alignment vertical="center"/>
    </xf>
    <xf numFmtId="0" fontId="6" fillId="0" borderId="21" xfId="0" applyFont="1" applyBorder="1" applyProtection="1">
      <alignment vertical="center"/>
    </xf>
    <xf numFmtId="0" fontId="6" fillId="0" borderId="22" xfId="0" applyFont="1" applyBorder="1" applyProtection="1">
      <alignment vertical="center"/>
    </xf>
    <xf numFmtId="0" fontId="6" fillId="0" borderId="22" xfId="0" quotePrefix="1" applyNumberFormat="1" applyFont="1" applyBorder="1" applyProtection="1">
      <alignment vertical="center"/>
    </xf>
    <xf numFmtId="38" fontId="6" fillId="0" borderId="22" xfId="1" applyFont="1" applyBorder="1" applyProtection="1">
      <alignment vertical="center"/>
    </xf>
    <xf numFmtId="0" fontId="6" fillId="0" borderId="22" xfId="0" quotePrefix="1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4" fontId="6" fillId="0" borderId="0" xfId="0" applyNumberFormat="1" applyFont="1" applyProtection="1">
      <alignment vertical="center"/>
    </xf>
    <xf numFmtId="57" fontId="6" fillId="0" borderId="0" xfId="0" applyNumberFormat="1" applyFont="1" applyProtection="1">
      <alignment vertical="center"/>
    </xf>
    <xf numFmtId="0" fontId="6" fillId="0" borderId="0" xfId="0" applyFont="1" applyFill="1" applyProtection="1">
      <alignment vertical="center"/>
    </xf>
    <xf numFmtId="0" fontId="9" fillId="0" borderId="2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6" fillId="0" borderId="27" xfId="0" applyNumberFormat="1" applyFont="1" applyFill="1" applyBorder="1" applyAlignment="1" applyProtection="1">
      <alignment vertical="center"/>
    </xf>
    <xf numFmtId="0" fontId="6" fillId="0" borderId="20" xfId="0" applyNumberFormat="1" applyFont="1" applyBorder="1" applyAlignment="1" applyProtection="1">
      <alignment vertical="center"/>
    </xf>
    <xf numFmtId="0" fontId="6" fillId="0" borderId="28" xfId="0" applyFont="1" applyBorder="1" applyProtection="1">
      <alignment vertical="center"/>
    </xf>
    <xf numFmtId="0" fontId="6" fillId="0" borderId="5" xfId="0" quotePrefix="1" applyFont="1" applyBorder="1" applyProtection="1">
      <alignment vertical="center"/>
    </xf>
    <xf numFmtId="0" fontId="6" fillId="0" borderId="29" xfId="0" applyFont="1" applyBorder="1" applyProtection="1">
      <alignment vertical="center"/>
    </xf>
    <xf numFmtId="38" fontId="6" fillId="0" borderId="8" xfId="0" applyNumberFormat="1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8" xfId="0" applyNumberFormat="1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38" fontId="6" fillId="0" borderId="9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6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8" xfId="0" applyBorder="1" applyProtection="1">
      <alignment vertical="center"/>
    </xf>
    <xf numFmtId="0" fontId="7" fillId="0" borderId="0" xfId="0" applyFont="1" applyBorder="1" applyProtection="1">
      <alignment vertical="center"/>
    </xf>
    <xf numFmtId="38" fontId="0" fillId="0" borderId="22" xfId="1" applyFont="1" applyBorder="1" applyProtection="1">
      <alignment vertical="center"/>
    </xf>
    <xf numFmtId="0" fontId="0" fillId="0" borderId="22" xfId="0" quotePrefix="1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16" xfId="0" applyBorder="1" applyAlignment="1" applyProtection="1">
      <alignment vertical="center" wrapText="1"/>
    </xf>
    <xf numFmtId="38" fontId="0" fillId="0" borderId="22" xfId="0" applyNumberFormat="1" applyBorder="1" applyProtection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6" fillId="0" borderId="0" xfId="0" applyFont="1" applyBorder="1" applyProtection="1">
      <alignment vertical="center"/>
    </xf>
    <xf numFmtId="0" fontId="6" fillId="0" borderId="5" xfId="0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7" fillId="0" borderId="5" xfId="0" applyFont="1" applyBorder="1" applyProtection="1">
      <alignment vertical="center"/>
    </xf>
    <xf numFmtId="0" fontId="6" fillId="0" borderId="26" xfId="0" applyFont="1" applyBorder="1" applyProtection="1">
      <alignment vertical="center"/>
    </xf>
    <xf numFmtId="38" fontId="6" fillId="0" borderId="8" xfId="1" applyFont="1" applyBorder="1" applyProtection="1">
      <alignment vertical="center"/>
    </xf>
    <xf numFmtId="0" fontId="6" fillId="0" borderId="8" xfId="0" quotePrefix="1" applyFont="1" applyBorder="1" applyProtection="1">
      <alignment vertical="center"/>
    </xf>
    <xf numFmtId="0" fontId="17" fillId="0" borderId="0" xfId="0" applyFont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19" fillId="2" borderId="30" xfId="0" applyFont="1" applyFill="1" applyBorder="1" applyProtection="1">
      <alignment vertical="center"/>
      <protection locked="0"/>
    </xf>
    <xf numFmtId="0" fontId="19" fillId="0" borderId="0" xfId="0" applyFont="1" applyBorder="1" applyProtection="1">
      <alignment vertical="center"/>
    </xf>
    <xf numFmtId="0" fontId="19" fillId="2" borderId="30" xfId="0" applyFont="1" applyFill="1" applyBorder="1" applyAlignment="1" applyProtection="1">
      <alignment vertical="center" shrinkToFit="1"/>
      <protection locked="0"/>
    </xf>
    <xf numFmtId="0" fontId="19" fillId="0" borderId="0" xfId="0" applyFont="1" applyBorder="1" applyAlignment="1" applyProtection="1">
      <alignment vertical="top"/>
    </xf>
    <xf numFmtId="38" fontId="19" fillId="0" borderId="0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0" fillId="0" borderId="0" xfId="0" applyFo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38" fontId="6" fillId="0" borderId="18" xfId="1" applyFont="1" applyBorder="1" applyAlignment="1" applyProtection="1">
      <alignment horizontal="right" vertical="center"/>
    </xf>
    <xf numFmtId="38" fontId="6" fillId="0" borderId="19" xfId="1" applyFont="1" applyBorder="1" applyAlignment="1" applyProtection="1">
      <alignment horizontal="right" vertical="center"/>
    </xf>
    <xf numFmtId="38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shrinkToFit="1"/>
    </xf>
    <xf numFmtId="38" fontId="6" fillId="0" borderId="19" xfId="0" applyNumberFormat="1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38" fontId="0" fillId="2" borderId="19" xfId="0" applyNumberFormat="1" applyFill="1" applyBorder="1" applyAlignment="1" applyProtection="1">
      <alignment horizontal="center" vertical="center"/>
      <protection locked="0"/>
    </xf>
    <xf numFmtId="38" fontId="0" fillId="0" borderId="19" xfId="0" applyNumberForma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 shrinkToFit="1"/>
    </xf>
    <xf numFmtId="0" fontId="13" fillId="0" borderId="15" xfId="0" applyFont="1" applyBorder="1" applyAlignment="1" applyProtection="1">
      <alignment horizontal="center" vertical="center" shrinkToFit="1"/>
    </xf>
    <xf numFmtId="0" fontId="14" fillId="0" borderId="15" xfId="0" applyFont="1" applyBorder="1" applyAlignment="1" applyProtection="1">
      <alignment horizontal="center" vertical="center" shrinkToFit="1"/>
    </xf>
    <xf numFmtId="0" fontId="14" fillId="0" borderId="14" xfId="0" applyFont="1" applyBorder="1" applyAlignment="1" applyProtection="1">
      <alignment horizontal="center" vertical="center" shrinkToFit="1"/>
    </xf>
    <xf numFmtId="0" fontId="6" fillId="0" borderId="11" xfId="0" quotePrefix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shrinkToFit="1"/>
    </xf>
    <xf numFmtId="176" fontId="6" fillId="3" borderId="19" xfId="0" applyNumberFormat="1" applyFont="1" applyFill="1" applyBorder="1" applyAlignment="1" applyProtection="1">
      <alignment horizontal="center" vertical="center"/>
      <protection locked="0"/>
    </xf>
    <xf numFmtId="176" fontId="6" fillId="3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</xf>
    <xf numFmtId="38" fontId="6" fillId="3" borderId="19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13</xdr:row>
      <xdr:rowOff>0</xdr:rowOff>
    </xdr:from>
    <xdr:to>
      <xdr:col>4</xdr:col>
      <xdr:colOff>114301</xdr:colOff>
      <xdr:row>13</xdr:row>
      <xdr:rowOff>333375</xdr:rowOff>
    </xdr:to>
    <xdr:cxnSp macro="">
      <xdr:nvCxnSpPr>
        <xdr:cNvPr id="2" name="直線矢印コネクタ 1"/>
        <xdr:cNvCxnSpPr/>
      </xdr:nvCxnSpPr>
      <xdr:spPr>
        <a:xfrm flipH="1">
          <a:off x="1533525" y="3733800"/>
          <a:ext cx="1" cy="3333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13</xdr:row>
      <xdr:rowOff>0</xdr:rowOff>
    </xdr:from>
    <xdr:to>
      <xdr:col>13</xdr:col>
      <xdr:colOff>323851</xdr:colOff>
      <xdr:row>13</xdr:row>
      <xdr:rowOff>333375</xdr:rowOff>
    </xdr:to>
    <xdr:cxnSp macro="">
      <xdr:nvCxnSpPr>
        <xdr:cNvPr id="3" name="直線矢印コネクタ 2"/>
        <xdr:cNvCxnSpPr/>
      </xdr:nvCxnSpPr>
      <xdr:spPr>
        <a:xfrm flipH="1">
          <a:off x="5238750" y="3733800"/>
          <a:ext cx="1" cy="3333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21</xdr:row>
      <xdr:rowOff>0</xdr:rowOff>
    </xdr:from>
    <xdr:to>
      <xdr:col>2</xdr:col>
      <xdr:colOff>247652</xdr:colOff>
      <xdr:row>23</xdr:row>
      <xdr:rowOff>0</xdr:rowOff>
    </xdr:to>
    <xdr:cxnSp macro="">
      <xdr:nvCxnSpPr>
        <xdr:cNvPr id="4" name="直線矢印コネクタ 3"/>
        <xdr:cNvCxnSpPr/>
      </xdr:nvCxnSpPr>
      <xdr:spPr>
        <a:xfrm>
          <a:off x="447675" y="6743700"/>
          <a:ext cx="2" cy="4762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15</xdr:row>
      <xdr:rowOff>1</xdr:rowOff>
    </xdr:from>
    <xdr:to>
      <xdr:col>2</xdr:col>
      <xdr:colOff>247650</xdr:colOff>
      <xdr:row>16</xdr:row>
      <xdr:rowOff>9525</xdr:rowOff>
    </xdr:to>
    <xdr:cxnSp macro="">
      <xdr:nvCxnSpPr>
        <xdr:cNvPr id="5" name="直線コネクタ 4"/>
        <xdr:cNvCxnSpPr/>
      </xdr:nvCxnSpPr>
      <xdr:spPr>
        <a:xfrm flipV="1">
          <a:off x="447675" y="4743451"/>
          <a:ext cx="0" cy="5333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15</xdr:row>
      <xdr:rowOff>19050</xdr:rowOff>
    </xdr:from>
    <xdr:to>
      <xdr:col>7</xdr:col>
      <xdr:colOff>114301</xdr:colOff>
      <xdr:row>15</xdr:row>
      <xdr:rowOff>514350</xdr:rowOff>
    </xdr:to>
    <xdr:cxnSp macro="">
      <xdr:nvCxnSpPr>
        <xdr:cNvPr id="6" name="直線矢印コネクタ 5"/>
        <xdr:cNvCxnSpPr/>
      </xdr:nvCxnSpPr>
      <xdr:spPr>
        <a:xfrm>
          <a:off x="2457450" y="4762500"/>
          <a:ext cx="1" cy="495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95248</xdr:colOff>
      <xdr:row>14</xdr:row>
      <xdr:rowOff>657225</xdr:rowOff>
    </xdr:from>
    <xdr:to>
      <xdr:col>17</xdr:col>
      <xdr:colOff>28575</xdr:colOff>
      <xdr:row>16</xdr:row>
      <xdr:rowOff>47625</xdr:rowOff>
    </xdr:to>
    <xdr:sp macro="" textlink="">
      <xdr:nvSpPr>
        <xdr:cNvPr id="7" name="テキスト ボックス 6"/>
        <xdr:cNvSpPr txBox="1"/>
      </xdr:nvSpPr>
      <xdr:spPr>
        <a:xfrm>
          <a:off x="2438398" y="4733925"/>
          <a:ext cx="4171952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いいえ又は不明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令和２年６月２日以降に開業の場合は「新規開業店特例」へ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34</xdr:row>
      <xdr:rowOff>9525</xdr:rowOff>
    </xdr:to>
    <xdr:cxnSp macro="">
      <xdr:nvCxnSpPr>
        <xdr:cNvPr id="8" name="直線矢印コネクタ 7"/>
        <xdr:cNvCxnSpPr/>
      </xdr:nvCxnSpPr>
      <xdr:spPr>
        <a:xfrm>
          <a:off x="457200" y="9753600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314325</xdr:colOff>
      <xdr:row>28</xdr:row>
      <xdr:rowOff>0</xdr:rowOff>
    </xdr:from>
    <xdr:to>
      <xdr:col>13</xdr:col>
      <xdr:colOff>314325</xdr:colOff>
      <xdr:row>29</xdr:row>
      <xdr:rowOff>9525</xdr:rowOff>
    </xdr:to>
    <xdr:cxnSp macro="">
      <xdr:nvCxnSpPr>
        <xdr:cNvPr id="9" name="直線矢印コネクタ 8"/>
        <xdr:cNvCxnSpPr/>
      </xdr:nvCxnSpPr>
      <xdr:spPr>
        <a:xfrm>
          <a:off x="5229225" y="8420100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10</xdr:row>
      <xdr:rowOff>447675</xdr:rowOff>
    </xdr:from>
    <xdr:to>
      <xdr:col>5</xdr:col>
      <xdr:colOff>114301</xdr:colOff>
      <xdr:row>14</xdr:row>
      <xdr:rowOff>333375</xdr:rowOff>
    </xdr:to>
    <xdr:cxnSp macro="">
      <xdr:nvCxnSpPr>
        <xdr:cNvPr id="2" name="直線矢印コネクタ 1"/>
        <xdr:cNvCxnSpPr/>
      </xdr:nvCxnSpPr>
      <xdr:spPr>
        <a:xfrm>
          <a:off x="1762125" y="2638425"/>
          <a:ext cx="1" cy="895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11</xdr:row>
      <xdr:rowOff>9901</xdr:rowOff>
    </xdr:from>
    <xdr:to>
      <xdr:col>13</xdr:col>
      <xdr:colOff>209552</xdr:colOff>
      <xdr:row>13</xdr:row>
      <xdr:rowOff>9149</xdr:rowOff>
    </xdr:to>
    <xdr:cxnSp macro="">
      <xdr:nvCxnSpPr>
        <xdr:cNvPr id="3" name="直線矢印コネクタ 2"/>
        <xdr:cNvCxnSpPr/>
      </xdr:nvCxnSpPr>
      <xdr:spPr>
        <a:xfrm flipH="1">
          <a:off x="4933950" y="2657851"/>
          <a:ext cx="2" cy="48502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21</xdr:row>
      <xdr:rowOff>0</xdr:rowOff>
    </xdr:from>
    <xdr:to>
      <xdr:col>4</xdr:col>
      <xdr:colOff>1</xdr:colOff>
      <xdr:row>22</xdr:row>
      <xdr:rowOff>19050</xdr:rowOff>
    </xdr:to>
    <xdr:cxnSp macro="">
      <xdr:nvCxnSpPr>
        <xdr:cNvPr id="8" name="直線矢印コネクタ 7"/>
        <xdr:cNvCxnSpPr/>
      </xdr:nvCxnSpPr>
      <xdr:spPr>
        <a:xfrm>
          <a:off x="476250" y="3714750"/>
          <a:ext cx="9526" cy="2000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24</xdr:row>
      <xdr:rowOff>0</xdr:rowOff>
    </xdr:from>
    <xdr:to>
      <xdr:col>14</xdr:col>
      <xdr:colOff>304800</xdr:colOff>
      <xdr:row>25</xdr:row>
      <xdr:rowOff>9525</xdr:rowOff>
    </xdr:to>
    <xdr:cxnSp macro="">
      <xdr:nvCxnSpPr>
        <xdr:cNvPr id="9" name="直線矢印コネクタ 8"/>
        <xdr:cNvCxnSpPr/>
      </xdr:nvCxnSpPr>
      <xdr:spPr>
        <a:xfrm>
          <a:off x="5410200" y="5591175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35</xdr:row>
      <xdr:rowOff>19050</xdr:rowOff>
    </xdr:from>
    <xdr:to>
      <xdr:col>4</xdr:col>
      <xdr:colOff>647700</xdr:colOff>
      <xdr:row>36</xdr:row>
      <xdr:rowOff>161925</xdr:rowOff>
    </xdr:to>
    <xdr:cxnSp macro="">
      <xdr:nvCxnSpPr>
        <xdr:cNvPr id="10" name="直線矢印コネクタ 9"/>
        <xdr:cNvCxnSpPr/>
      </xdr:nvCxnSpPr>
      <xdr:spPr>
        <a:xfrm>
          <a:off x="1133475" y="7067550"/>
          <a:ext cx="0" cy="3143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36</xdr:row>
      <xdr:rowOff>0</xdr:rowOff>
    </xdr:from>
    <xdr:to>
      <xdr:col>4</xdr:col>
      <xdr:colOff>647700</xdr:colOff>
      <xdr:row>36</xdr:row>
      <xdr:rowOff>0</xdr:rowOff>
    </xdr:to>
    <xdr:cxnSp macro="">
      <xdr:nvCxnSpPr>
        <xdr:cNvPr id="11" name="直線コネクタ 10"/>
        <xdr:cNvCxnSpPr/>
      </xdr:nvCxnSpPr>
      <xdr:spPr>
        <a:xfrm>
          <a:off x="466725" y="8667750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22</xdr:row>
      <xdr:rowOff>0</xdr:rowOff>
    </xdr:from>
    <xdr:to>
      <xdr:col>3</xdr:col>
      <xdr:colOff>0</xdr:colOff>
      <xdr:row>23</xdr:row>
      <xdr:rowOff>9525</xdr:rowOff>
    </xdr:to>
    <xdr:cxnSp macro="">
      <xdr:nvCxnSpPr>
        <xdr:cNvPr id="2" name="直線矢印コネクタ 1"/>
        <xdr:cNvCxnSpPr/>
      </xdr:nvCxnSpPr>
      <xdr:spPr>
        <a:xfrm>
          <a:off x="457200" y="5448300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17</xdr:row>
      <xdr:rowOff>0</xdr:rowOff>
    </xdr:from>
    <xdr:to>
      <xdr:col>13</xdr:col>
      <xdr:colOff>304800</xdr:colOff>
      <xdr:row>18</xdr:row>
      <xdr:rowOff>9525</xdr:rowOff>
    </xdr:to>
    <xdr:cxnSp macro="">
      <xdr:nvCxnSpPr>
        <xdr:cNvPr id="3" name="直線矢印コネクタ 2"/>
        <xdr:cNvCxnSpPr/>
      </xdr:nvCxnSpPr>
      <xdr:spPr>
        <a:xfrm>
          <a:off x="5372100" y="4048125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41"/>
  <sheetViews>
    <sheetView tabSelected="1" view="pageBreakPreview" zoomScaleNormal="100" zoomScaleSheetLayoutView="100" workbookViewId="0">
      <selection activeCell="N31" sqref="N31"/>
    </sheetView>
  </sheetViews>
  <sheetFormatPr defaultRowHeight="18.75"/>
  <cols>
    <col min="1" max="1" width="1" style="4" customWidth="1"/>
    <col min="2" max="2" width="1.625" style="4" customWidth="1"/>
    <col min="3" max="3" width="3.375" style="4" customWidth="1"/>
    <col min="4" max="4" width="12.625" style="4" customWidth="1"/>
    <col min="5" max="5" width="4.875" style="4" bestFit="1" customWidth="1"/>
    <col min="6" max="6" width="3.375" style="4" customWidth="1"/>
    <col min="7" max="7" width="3.875" style="4" customWidth="1"/>
    <col min="8" max="8" width="3.375" style="4" customWidth="1"/>
    <col min="9" max="9" width="8" style="4" customWidth="1"/>
    <col min="10" max="10" width="12.25" style="4" customWidth="1"/>
    <col min="11" max="13" width="3.375" style="4" customWidth="1"/>
    <col min="14" max="14" width="12.625" style="4" customWidth="1"/>
    <col min="15" max="15" width="4.875" style="4" bestFit="1" customWidth="1"/>
    <col min="16" max="16" width="3.375" style="4" customWidth="1"/>
    <col min="17" max="17" width="1" style="4" customWidth="1"/>
    <col min="18" max="18" width="9" style="4" customWidth="1"/>
    <col min="19" max="16384" width="9" style="4"/>
  </cols>
  <sheetData>
    <row r="1" spans="2:16" ht="19.5" customHeight="1">
      <c r="J1" s="5" t="s">
        <v>0</v>
      </c>
      <c r="K1" s="119"/>
      <c r="L1" s="120"/>
      <c r="M1" s="120"/>
      <c r="N1" s="120"/>
      <c r="O1" s="120"/>
      <c r="P1" s="121"/>
    </row>
    <row r="2" spans="2:16" ht="9.75" customHeight="1"/>
    <row r="3" spans="2:16">
      <c r="B3" s="122" t="s">
        <v>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2:16">
      <c r="B4" s="122" t="s">
        <v>39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2:16">
      <c r="B5" s="122" t="s">
        <v>2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2:16" ht="12" customHeight="1"/>
    <row r="7" spans="2:16" ht="24">
      <c r="B7" s="123" t="s">
        <v>3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2:16" ht="20.25" customHeight="1">
      <c r="B8" s="118" t="s">
        <v>59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2:16" ht="41.25" customHeight="1">
      <c r="B9" s="117" t="s">
        <v>4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</row>
    <row r="10" spans="2:16" ht="9.75" customHeight="1"/>
    <row r="11" spans="2:16">
      <c r="B11" s="4" t="s">
        <v>5</v>
      </c>
    </row>
    <row r="12" spans="2:16">
      <c r="B12" s="96" t="s">
        <v>6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</row>
    <row r="13" spans="2:16" ht="77.25" customHeight="1">
      <c r="B13" s="99" t="s">
        <v>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1"/>
    </row>
    <row r="14" spans="2:16" ht="27" customHeight="1">
      <c r="B14" s="102" t="s">
        <v>8</v>
      </c>
      <c r="C14" s="102"/>
      <c r="D14" s="102"/>
      <c r="E14" s="102"/>
      <c r="F14" s="102"/>
      <c r="G14" s="102"/>
      <c r="H14" s="102"/>
      <c r="I14" s="102"/>
      <c r="N14" s="4" t="s">
        <v>9</v>
      </c>
    </row>
    <row r="15" spans="2:16" ht="52.5" customHeight="1">
      <c r="B15" s="103" t="s">
        <v>68</v>
      </c>
      <c r="C15" s="103"/>
      <c r="D15" s="103"/>
      <c r="E15" s="103"/>
      <c r="F15" s="103"/>
      <c r="G15" s="103"/>
      <c r="H15" s="103"/>
      <c r="I15" s="103"/>
      <c r="M15" s="103" t="s">
        <v>10</v>
      </c>
      <c r="N15" s="103"/>
      <c r="O15" s="103"/>
    </row>
    <row r="16" spans="2:16" ht="41.25" customHeight="1"/>
    <row r="17" spans="2:17" ht="23.25" customHeight="1" thickBot="1">
      <c r="B17" s="104" t="s">
        <v>69</v>
      </c>
      <c r="C17" s="105"/>
      <c r="D17" s="105"/>
      <c r="E17" s="105"/>
      <c r="F17" s="106"/>
      <c r="H17" s="6"/>
      <c r="I17" s="7"/>
      <c r="J17" s="7"/>
      <c r="K17" s="7"/>
      <c r="L17" s="7"/>
      <c r="M17" s="7"/>
      <c r="N17" s="7"/>
      <c r="O17" s="7"/>
      <c r="P17" s="7"/>
      <c r="Q17" s="8"/>
    </row>
    <row r="18" spans="2:17" ht="23.25" customHeight="1">
      <c r="B18" s="107"/>
      <c r="C18" s="108"/>
      <c r="D18" s="108"/>
      <c r="E18" s="108"/>
      <c r="F18" s="109"/>
      <c r="H18" s="9"/>
      <c r="I18" s="10"/>
      <c r="J18" s="110" t="s">
        <v>52</v>
      </c>
      <c r="K18" s="111"/>
      <c r="L18" s="10"/>
      <c r="M18" s="110" t="s">
        <v>12</v>
      </c>
      <c r="N18" s="112"/>
      <c r="O18" s="111"/>
      <c r="P18" s="10"/>
      <c r="Q18" s="11"/>
    </row>
    <row r="19" spans="2:17" ht="23.25" customHeight="1" thickBot="1">
      <c r="B19" s="107"/>
      <c r="C19" s="108"/>
      <c r="D19" s="108"/>
      <c r="E19" s="108"/>
      <c r="F19" s="109"/>
      <c r="H19" s="113" t="s">
        <v>70</v>
      </c>
      <c r="I19" s="94"/>
      <c r="J19" s="1"/>
      <c r="K19" s="12" t="s">
        <v>13</v>
      </c>
      <c r="L19" s="10" t="s">
        <v>14</v>
      </c>
      <c r="M19" s="114" t="str">
        <f>IF(J19="","",25000*J19)</f>
        <v/>
      </c>
      <c r="N19" s="115"/>
      <c r="O19" s="13" t="s">
        <v>15</v>
      </c>
      <c r="P19" s="10"/>
      <c r="Q19" s="11"/>
    </row>
    <row r="20" spans="2:17" ht="23.25" customHeight="1">
      <c r="B20" s="107"/>
      <c r="C20" s="108"/>
      <c r="D20" s="108"/>
      <c r="E20" s="108"/>
      <c r="F20" s="109"/>
      <c r="H20" s="9"/>
      <c r="I20" s="10"/>
      <c r="J20" s="70" t="s">
        <v>51</v>
      </c>
      <c r="K20" s="10"/>
      <c r="L20" s="10"/>
      <c r="M20" s="10"/>
      <c r="N20" s="10"/>
      <c r="O20" s="10"/>
      <c r="P20" s="10"/>
      <c r="Q20" s="11"/>
    </row>
    <row r="21" spans="2:17" ht="23.25" customHeight="1">
      <c r="B21" s="99"/>
      <c r="C21" s="100"/>
      <c r="D21" s="100"/>
      <c r="E21" s="100"/>
      <c r="F21" s="101"/>
      <c r="H21" s="2" t="s">
        <v>16</v>
      </c>
      <c r="I21" s="10" t="s">
        <v>17</v>
      </c>
      <c r="J21" s="10"/>
      <c r="K21" s="10"/>
      <c r="L21" s="10"/>
      <c r="M21" s="10"/>
      <c r="N21" s="10"/>
      <c r="O21" s="10"/>
      <c r="P21" s="10"/>
      <c r="Q21" s="11"/>
    </row>
    <row r="22" spans="2:17">
      <c r="H22" s="14"/>
      <c r="I22" s="15"/>
      <c r="J22" s="15"/>
      <c r="K22" s="15"/>
      <c r="L22" s="15"/>
      <c r="M22" s="15"/>
      <c r="N22" s="15"/>
      <c r="O22" s="15"/>
      <c r="P22" s="15"/>
      <c r="Q22" s="16"/>
    </row>
    <row r="24" spans="2:17" ht="7.5" customHeight="1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2:17">
      <c r="B25" s="9"/>
      <c r="C25" s="10" t="s">
        <v>18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</row>
    <row r="26" spans="2:17" ht="19.5" thickBot="1">
      <c r="B26" s="9"/>
      <c r="C26" s="10" t="s">
        <v>40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</row>
    <row r="27" spans="2:17">
      <c r="B27" s="9"/>
      <c r="C27" s="90" t="s">
        <v>71</v>
      </c>
      <c r="D27" s="91"/>
      <c r="E27" s="91"/>
      <c r="F27" s="92"/>
      <c r="G27" s="17"/>
      <c r="H27" s="17"/>
      <c r="I27" s="10"/>
      <c r="J27" s="10"/>
      <c r="K27" s="10"/>
      <c r="L27" s="17"/>
      <c r="M27" s="90" t="s">
        <v>72</v>
      </c>
      <c r="N27" s="91"/>
      <c r="O27" s="91"/>
      <c r="P27" s="92"/>
      <c r="Q27" s="11"/>
    </row>
    <row r="28" spans="2:17" ht="30" customHeight="1" thickBot="1">
      <c r="B28" s="9"/>
      <c r="C28" s="18" t="s">
        <v>19</v>
      </c>
      <c r="D28" s="116"/>
      <c r="E28" s="95"/>
      <c r="F28" s="12" t="s">
        <v>15</v>
      </c>
      <c r="G28" s="68" t="s">
        <v>20</v>
      </c>
      <c r="H28" s="17">
        <v>30</v>
      </c>
      <c r="I28" s="94" t="s">
        <v>42</v>
      </c>
      <c r="J28" s="94"/>
      <c r="K28" s="94"/>
      <c r="L28" s="17" t="s">
        <v>14</v>
      </c>
      <c r="M28" s="18" t="s">
        <v>21</v>
      </c>
      <c r="N28" s="115" t="str">
        <f>IF(D28="","",ROUNDUP(D28/30,0)*0.3)</f>
        <v/>
      </c>
      <c r="O28" s="115"/>
      <c r="P28" s="12" t="s">
        <v>15</v>
      </c>
      <c r="Q28" s="11"/>
    </row>
    <row r="29" spans="2:17" ht="23.25" customHeight="1" thickBot="1">
      <c r="B29" s="9"/>
      <c r="C29" s="10"/>
      <c r="D29" s="10"/>
      <c r="E29" s="10"/>
      <c r="F29" s="10"/>
      <c r="G29" s="10"/>
      <c r="H29" s="10"/>
      <c r="I29" s="17"/>
      <c r="J29" s="17"/>
      <c r="K29" s="17"/>
      <c r="L29" s="10"/>
      <c r="M29" s="10"/>
      <c r="N29" s="10" t="s">
        <v>22</v>
      </c>
      <c r="O29" s="10"/>
      <c r="P29" s="10"/>
      <c r="Q29" s="11"/>
    </row>
    <row r="30" spans="2:17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90" t="s">
        <v>72</v>
      </c>
      <c r="N30" s="91"/>
      <c r="O30" s="91"/>
      <c r="P30" s="92"/>
      <c r="Q30" s="11"/>
    </row>
    <row r="31" spans="2:17" ht="24.75" customHeight="1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9" t="s">
        <v>23</v>
      </c>
      <c r="N31" s="78" t="str">
        <f>IF(N28&lt;25000,25,IF(N28="","",IF(ROUNDUP(N28/1000,0)&gt;=75,75,ROUNDUP(N28/1000,0))))</f>
        <v/>
      </c>
      <c r="O31" s="20" t="str">
        <f>IF(N31&lt;&gt;"",",000","")</f>
        <v/>
      </c>
      <c r="P31" s="21" t="s">
        <v>15</v>
      </c>
      <c r="Q31" s="11"/>
    </row>
    <row r="32" spans="2:17" ht="19.5" thickBo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87" t="s">
        <v>73</v>
      </c>
      <c r="N32" s="88"/>
      <c r="O32" s="88"/>
      <c r="P32" s="89"/>
      <c r="Q32" s="11"/>
    </row>
    <row r="33" spans="2:17">
      <c r="B33" s="9"/>
      <c r="C33" s="10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0"/>
      <c r="O33" s="10"/>
      <c r="P33" s="10"/>
      <c r="Q33" s="11"/>
    </row>
    <row r="34" spans="2:17" ht="19.5" thickBot="1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</row>
    <row r="35" spans="2:17">
      <c r="B35" s="9"/>
      <c r="C35" s="90" t="s">
        <v>41</v>
      </c>
      <c r="D35" s="91"/>
      <c r="E35" s="91"/>
      <c r="F35" s="92"/>
      <c r="G35" s="93" t="s">
        <v>24</v>
      </c>
      <c r="H35" s="90" t="s">
        <v>52</v>
      </c>
      <c r="I35" s="91"/>
      <c r="J35" s="91"/>
      <c r="K35" s="92"/>
      <c r="L35" s="94" t="s">
        <v>14</v>
      </c>
      <c r="M35" s="90" t="s">
        <v>12</v>
      </c>
      <c r="N35" s="91"/>
      <c r="O35" s="91"/>
      <c r="P35" s="92"/>
      <c r="Q35" s="11"/>
    </row>
    <row r="36" spans="2:17" ht="30" customHeight="1" thickBot="1">
      <c r="B36" s="9"/>
      <c r="C36" s="18" t="s">
        <v>23</v>
      </c>
      <c r="D36" s="22" t="str">
        <f>N31</f>
        <v/>
      </c>
      <c r="E36" s="23" t="str">
        <f>IF(D36&lt;&gt;"",",000","")</f>
        <v/>
      </c>
      <c r="F36" s="12" t="s">
        <v>15</v>
      </c>
      <c r="G36" s="93"/>
      <c r="H36" s="18" t="s">
        <v>25</v>
      </c>
      <c r="I36" s="95"/>
      <c r="J36" s="95"/>
      <c r="K36" s="12" t="s">
        <v>13</v>
      </c>
      <c r="L36" s="94"/>
      <c r="M36" s="18" t="s">
        <v>26</v>
      </c>
      <c r="N36" s="24" t="str">
        <f>IF(D36="","",D36*I36)</f>
        <v/>
      </c>
      <c r="O36" s="25" t="str">
        <f>IF(N36&lt;&gt;"",",000","")</f>
        <v/>
      </c>
      <c r="P36" s="12" t="s">
        <v>15</v>
      </c>
      <c r="Q36" s="11"/>
    </row>
    <row r="37" spans="2:17" ht="12" customHeight="1">
      <c r="B37" s="9"/>
      <c r="C37" s="10"/>
      <c r="D37" s="10"/>
      <c r="E37" s="10"/>
      <c r="F37" s="10"/>
      <c r="G37" s="10"/>
      <c r="H37" s="70" t="s">
        <v>51</v>
      </c>
      <c r="I37" s="10"/>
      <c r="J37" s="10"/>
      <c r="K37" s="10"/>
      <c r="L37" s="10"/>
      <c r="M37" s="10"/>
      <c r="N37" s="10"/>
      <c r="O37" s="10"/>
      <c r="P37" s="10"/>
      <c r="Q37" s="11"/>
    </row>
    <row r="38" spans="2:17">
      <c r="B38" s="9"/>
      <c r="C38" s="3" t="s">
        <v>16</v>
      </c>
      <c r="D38" s="10" t="s">
        <v>17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</row>
    <row r="39" spans="2:17" ht="12.75" customHeight="1"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</row>
    <row r="40" spans="2:17">
      <c r="C40" s="4" t="s">
        <v>28</v>
      </c>
    </row>
    <row r="41" spans="2:17">
      <c r="C41" s="4" t="s">
        <v>29</v>
      </c>
    </row>
  </sheetData>
  <sheetProtection sheet="1" objects="1" scenarios="1"/>
  <mergeCells count="30">
    <mergeCell ref="B9:P9"/>
    <mergeCell ref="B8:P8"/>
    <mergeCell ref="K1:P1"/>
    <mergeCell ref="B3:P3"/>
    <mergeCell ref="B4:P4"/>
    <mergeCell ref="B5:P5"/>
    <mergeCell ref="B7:P7"/>
    <mergeCell ref="M30:P30"/>
    <mergeCell ref="B12:P12"/>
    <mergeCell ref="B13:P13"/>
    <mergeCell ref="B14:I14"/>
    <mergeCell ref="B15:I15"/>
    <mergeCell ref="M15:O15"/>
    <mergeCell ref="B17:F21"/>
    <mergeCell ref="J18:K18"/>
    <mergeCell ref="M18:O18"/>
    <mergeCell ref="H19:I19"/>
    <mergeCell ref="M19:N19"/>
    <mergeCell ref="C27:F27"/>
    <mergeCell ref="M27:P27"/>
    <mergeCell ref="D28:E28"/>
    <mergeCell ref="I28:K28"/>
    <mergeCell ref="N28:O28"/>
    <mergeCell ref="M32:P32"/>
    <mergeCell ref="C35:F35"/>
    <mergeCell ref="G35:G36"/>
    <mergeCell ref="H35:K35"/>
    <mergeCell ref="L35:L36"/>
    <mergeCell ref="M35:P35"/>
    <mergeCell ref="I36:J36"/>
  </mergeCells>
  <phoneticPr fontId="2"/>
  <pageMargins left="0.9055118110236221" right="0.70866141732283472" top="0.74803149606299213" bottom="0.74803149606299213" header="0.31496062992125984" footer="0.31496062992125984"/>
  <pageSetup paperSize="9" scale="80" orientation="portrait" r:id="rId1"/>
  <headerFooter>
    <oddHeader>&amp;L※課税事業者の場合は売上高は全て&amp;"-,太字"&amp;14&amp;U&amp;KFF0000税抜き&amp;"-,標準"&amp;11&amp;U&amp;K01+000で記入してください。&amp;R&amp;12【別紙②&amp;"-,太字"&amp;U&amp;KFF0000（Ｂ区域）&amp;"-,標準"&amp;U&amp;K01+000】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4"/>
  <sheetViews>
    <sheetView view="pageBreakPreview" zoomScaleNormal="100" zoomScaleSheetLayoutView="100" workbookViewId="0">
      <selection activeCell="N25" sqref="N25"/>
    </sheetView>
  </sheetViews>
  <sheetFormatPr defaultRowHeight="18.75"/>
  <cols>
    <col min="1" max="3" width="1" style="4" customWidth="1"/>
    <col min="4" max="4" width="3.375" style="4" customWidth="1"/>
    <col min="5" max="5" width="15.25" style="4" customWidth="1"/>
    <col min="6" max="6" width="4.875" style="4" bestFit="1" customWidth="1"/>
    <col min="7" max="7" width="3.375" style="4" customWidth="1"/>
    <col min="8" max="8" width="3.875" style="4" customWidth="1"/>
    <col min="9" max="9" width="3.375" style="4" customWidth="1"/>
    <col min="10" max="10" width="7.375" style="4" customWidth="1"/>
    <col min="11" max="11" width="10.75" style="4" customWidth="1"/>
    <col min="12" max="14" width="3.375" style="4" customWidth="1"/>
    <col min="15" max="15" width="13.375" style="4" customWidth="1"/>
    <col min="16" max="16" width="4.875" style="4" bestFit="1" customWidth="1"/>
    <col min="17" max="17" width="3.375" style="4" customWidth="1"/>
    <col min="18" max="19" width="1" style="4" customWidth="1"/>
    <col min="20" max="16384" width="9" style="4"/>
  </cols>
  <sheetData>
    <row r="1" spans="2:19" ht="9.75" customHeight="1"/>
    <row r="2" spans="2:19" ht="19.5" customHeight="1">
      <c r="K2" s="5" t="s">
        <v>0</v>
      </c>
      <c r="L2" s="119"/>
      <c r="M2" s="120"/>
      <c r="N2" s="120"/>
      <c r="O2" s="120"/>
      <c r="P2" s="120"/>
      <c r="Q2" s="121"/>
    </row>
    <row r="3" spans="2:19" ht="9" customHeight="1"/>
    <row r="4" spans="2:19">
      <c r="C4" s="124" t="s">
        <v>1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2:19">
      <c r="C5" s="124" t="s">
        <v>39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2:19">
      <c r="C6" s="124" t="s">
        <v>2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2:19" ht="24">
      <c r="B7" s="123" t="s">
        <v>3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2:19" ht="20.25" customHeight="1">
      <c r="B8" s="118" t="s">
        <v>59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72"/>
    </row>
    <row r="9" spans="2:19" ht="5.25" customHeight="1"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2:19">
      <c r="B10" s="72" t="s">
        <v>31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</row>
    <row r="11" spans="2:19" ht="36" customHeight="1">
      <c r="B11" s="26"/>
      <c r="C11" s="102" t="s">
        <v>60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25"/>
    </row>
    <row r="12" spans="2:19">
      <c r="O12" s="4" t="s">
        <v>32</v>
      </c>
    </row>
    <row r="13" spans="2:19" ht="9.75" customHeight="1" thickBot="1"/>
    <row r="14" spans="2:19" ht="19.5" thickBot="1">
      <c r="C14" s="10"/>
      <c r="D14" s="10"/>
      <c r="E14" s="10"/>
      <c r="F14" s="10" t="s">
        <v>33</v>
      </c>
      <c r="G14" s="10"/>
      <c r="H14" s="10"/>
      <c r="I14" s="10"/>
      <c r="J14" s="10"/>
      <c r="M14" s="126" t="s">
        <v>34</v>
      </c>
      <c r="N14" s="127"/>
      <c r="O14" s="128"/>
    </row>
    <row r="15" spans="2:19" ht="12" customHeight="1">
      <c r="C15" s="129"/>
      <c r="D15" s="129"/>
      <c r="E15" s="129"/>
      <c r="F15" s="129"/>
      <c r="G15" s="129"/>
      <c r="H15" s="129"/>
      <c r="I15" s="129"/>
      <c r="J15" s="129"/>
    </row>
    <row r="16" spans="2:19" s="46" customFormat="1" ht="7.5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  <c r="S16" s="50"/>
    </row>
    <row r="17" spans="2:19" s="46" customFormat="1">
      <c r="B17" s="51"/>
      <c r="C17" s="50"/>
      <c r="D17" s="50" t="s">
        <v>18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2"/>
      <c r="S17" s="50"/>
    </row>
    <row r="18" spans="2:19" s="46" customFormat="1" ht="19.5" thickBot="1">
      <c r="B18" s="51"/>
      <c r="C18" s="50"/>
      <c r="D18" s="10" t="s">
        <v>40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2"/>
      <c r="S18" s="50"/>
    </row>
    <row r="19" spans="2:19" s="46" customFormat="1">
      <c r="B19" s="51"/>
      <c r="C19" s="50"/>
      <c r="D19" s="130" t="s">
        <v>48</v>
      </c>
      <c r="E19" s="91"/>
      <c r="F19" s="91"/>
      <c r="G19" s="92"/>
      <c r="H19" s="53"/>
      <c r="I19" s="130" t="s">
        <v>61</v>
      </c>
      <c r="J19" s="91"/>
      <c r="K19" s="91"/>
      <c r="L19" s="92"/>
      <c r="M19" s="27"/>
      <c r="N19" s="90" t="s">
        <v>62</v>
      </c>
      <c r="O19" s="91"/>
      <c r="P19" s="91"/>
      <c r="Q19" s="92"/>
      <c r="R19" s="52"/>
      <c r="S19" s="50"/>
    </row>
    <row r="20" spans="2:19" s="46" customFormat="1" ht="30" customHeight="1" thickBot="1">
      <c r="B20" s="51"/>
      <c r="C20" s="50"/>
      <c r="D20" s="54" t="s">
        <v>19</v>
      </c>
      <c r="E20" s="133"/>
      <c r="F20" s="133"/>
      <c r="G20" s="55" t="s">
        <v>15</v>
      </c>
      <c r="H20" s="56" t="s">
        <v>35</v>
      </c>
      <c r="I20" s="54" t="s">
        <v>21</v>
      </c>
      <c r="J20" s="133"/>
      <c r="K20" s="133"/>
      <c r="L20" s="55" t="s">
        <v>15</v>
      </c>
      <c r="M20" s="57" t="s">
        <v>14</v>
      </c>
      <c r="N20" s="54" t="s">
        <v>23</v>
      </c>
      <c r="O20" s="134" t="str">
        <f>IF(AND(E20="",J20=""),"",E20-J20)</f>
        <v/>
      </c>
      <c r="P20" s="135"/>
      <c r="Q20" s="55" t="s">
        <v>15</v>
      </c>
      <c r="R20" s="52"/>
      <c r="S20" s="50"/>
    </row>
    <row r="21" spans="2:19" s="46" customFormat="1">
      <c r="B21" s="51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8"/>
      <c r="P21" s="50"/>
      <c r="Q21" s="50"/>
      <c r="R21" s="52"/>
      <c r="S21" s="50"/>
    </row>
    <row r="22" spans="2:19" s="46" customFormat="1" ht="19.5" thickBot="1">
      <c r="B22" s="51"/>
      <c r="C22" s="50"/>
      <c r="D22" s="60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60"/>
      <c r="Q22" s="60"/>
      <c r="R22" s="52"/>
      <c r="S22" s="50"/>
    </row>
    <row r="23" spans="2:19" s="46" customFormat="1">
      <c r="B23" s="51"/>
      <c r="C23" s="50"/>
      <c r="D23" s="130" t="s">
        <v>63</v>
      </c>
      <c r="E23" s="91"/>
      <c r="F23" s="91"/>
      <c r="G23" s="92"/>
      <c r="H23" s="17"/>
      <c r="I23" s="17"/>
      <c r="J23" s="60"/>
      <c r="K23" s="60"/>
      <c r="L23" s="60"/>
      <c r="M23" s="17"/>
      <c r="N23" s="130" t="s">
        <v>64</v>
      </c>
      <c r="O23" s="91"/>
      <c r="P23" s="91"/>
      <c r="Q23" s="92"/>
      <c r="R23" s="52"/>
      <c r="S23" s="50"/>
    </row>
    <row r="24" spans="2:19" s="46" customFormat="1" ht="30" customHeight="1" thickBot="1">
      <c r="B24" s="51"/>
      <c r="C24" s="50"/>
      <c r="D24" s="18" t="s">
        <v>23</v>
      </c>
      <c r="E24" s="131" t="str">
        <f>O20</f>
        <v/>
      </c>
      <c r="F24" s="132"/>
      <c r="G24" s="12" t="s">
        <v>15</v>
      </c>
      <c r="H24" s="68" t="s">
        <v>20</v>
      </c>
      <c r="I24" s="17">
        <v>30</v>
      </c>
      <c r="J24" s="94" t="s">
        <v>36</v>
      </c>
      <c r="K24" s="94"/>
      <c r="L24" s="94"/>
      <c r="M24" s="17" t="s">
        <v>14</v>
      </c>
      <c r="N24" s="18" t="s">
        <v>25</v>
      </c>
      <c r="O24" s="115" t="str">
        <f>IF(E24="","",ROUNDUP(E24/30*0.4,0))</f>
        <v/>
      </c>
      <c r="P24" s="115"/>
      <c r="Q24" s="12" t="s">
        <v>15</v>
      </c>
      <c r="R24" s="52"/>
      <c r="S24" s="50"/>
    </row>
    <row r="25" spans="2:19" s="46" customFormat="1" ht="19.5" thickBot="1">
      <c r="B25" s="51"/>
      <c r="C25" s="50"/>
      <c r="D25" s="60"/>
      <c r="E25" s="60"/>
      <c r="F25" s="60"/>
      <c r="G25" s="60"/>
      <c r="H25" s="60"/>
      <c r="I25" s="60"/>
      <c r="J25" s="17"/>
      <c r="K25" s="17"/>
      <c r="L25" s="17"/>
      <c r="M25" s="60"/>
      <c r="N25" s="60"/>
      <c r="O25" s="60" t="s">
        <v>22</v>
      </c>
      <c r="P25" s="60"/>
      <c r="Q25" s="60"/>
      <c r="R25" s="52"/>
      <c r="S25" s="50"/>
    </row>
    <row r="26" spans="2:19" s="46" customFormat="1">
      <c r="B26" s="51"/>
      <c r="C26" s="5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130" t="s">
        <v>64</v>
      </c>
      <c r="O26" s="91"/>
      <c r="P26" s="91"/>
      <c r="Q26" s="92"/>
      <c r="R26" s="52"/>
      <c r="S26" s="50"/>
    </row>
    <row r="27" spans="2:19" s="46" customFormat="1" ht="21" customHeight="1">
      <c r="B27" s="51"/>
      <c r="C27" s="59"/>
      <c r="D27" s="15"/>
      <c r="E27" s="15"/>
      <c r="F27" s="15"/>
      <c r="G27" s="15"/>
      <c r="H27" s="15"/>
      <c r="I27" s="15"/>
      <c r="J27" s="15"/>
      <c r="K27" s="15"/>
      <c r="L27" s="15"/>
      <c r="M27" s="74"/>
      <c r="N27" s="19" t="s">
        <v>26</v>
      </c>
      <c r="O27" s="60" t="str">
        <f>IF(O24="","",ROUNDUP(O24/1000,0))</f>
        <v/>
      </c>
      <c r="P27" s="20" t="str">
        <f>IF(O27&lt;&gt;"",",000","")</f>
        <v/>
      </c>
      <c r="Q27" s="21" t="s">
        <v>15</v>
      </c>
      <c r="R27" s="52"/>
      <c r="S27" s="50"/>
    </row>
    <row r="28" spans="2:19" s="46" customFormat="1" ht="12.75" customHeight="1" thickBot="1">
      <c r="B28" s="51"/>
      <c r="C28" s="47"/>
      <c r="D28" s="73"/>
      <c r="E28" s="73"/>
      <c r="F28" s="73"/>
      <c r="G28" s="73"/>
      <c r="H28" s="60"/>
      <c r="I28" s="60"/>
      <c r="J28" s="60"/>
      <c r="K28" s="60"/>
      <c r="L28" s="60"/>
      <c r="M28" s="60"/>
      <c r="N28" s="87" t="str">
        <f>IF(D28="","",ROUNDUP(D28/25,0)*0.3)</f>
        <v/>
      </c>
      <c r="O28" s="88"/>
      <c r="P28" s="88"/>
      <c r="Q28" s="89"/>
      <c r="R28" s="52"/>
      <c r="S28" s="50"/>
    </row>
    <row r="29" spans="2:19" s="46" customFormat="1" ht="14.25" customHeight="1">
      <c r="B29" s="51"/>
      <c r="C29" s="51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52"/>
      <c r="S29" s="50"/>
    </row>
    <row r="30" spans="2:19" s="46" customFormat="1" ht="19.5" thickBot="1">
      <c r="B30" s="51"/>
      <c r="C30" s="51"/>
      <c r="D30" s="10" t="s">
        <v>65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52"/>
      <c r="S30" s="50"/>
    </row>
    <row r="31" spans="2:19" s="46" customFormat="1">
      <c r="B31" s="51"/>
      <c r="C31" s="51"/>
      <c r="D31" s="130" t="s">
        <v>66</v>
      </c>
      <c r="E31" s="91"/>
      <c r="F31" s="91"/>
      <c r="G31" s="92"/>
      <c r="H31" s="17"/>
      <c r="I31" s="17"/>
      <c r="J31" s="60"/>
      <c r="K31" s="60"/>
      <c r="L31" s="60"/>
      <c r="M31" s="17"/>
      <c r="N31" s="130" t="str">
        <f>IF(N28&lt;25000,25,IF(N28="","",IF(ROUNDUP(N28/1000,0)&gt;=100,100,ROUNDUP(N28/1000,0))))</f>
        <v/>
      </c>
      <c r="O31" s="91"/>
      <c r="P31" s="91"/>
      <c r="Q31" s="92"/>
      <c r="R31" s="52"/>
      <c r="S31" s="50"/>
    </row>
    <row r="32" spans="2:19" s="46" customFormat="1" ht="30" customHeight="1" thickBot="1">
      <c r="B32" s="51"/>
      <c r="C32" s="51"/>
      <c r="D32" s="18" t="s">
        <v>19</v>
      </c>
      <c r="E32" s="131" t="str">
        <f>IF(E20="","",E20)</f>
        <v/>
      </c>
      <c r="F32" s="132"/>
      <c r="G32" s="12" t="s">
        <v>15</v>
      </c>
      <c r="H32" s="68" t="s">
        <v>20</v>
      </c>
      <c r="I32" s="17">
        <v>30</v>
      </c>
      <c r="J32" s="94" t="s">
        <v>42</v>
      </c>
      <c r="K32" s="94"/>
      <c r="L32" s="94"/>
      <c r="M32" s="17" t="s">
        <v>14</v>
      </c>
      <c r="N32" s="18" t="s">
        <v>27</v>
      </c>
      <c r="O32" s="24" t="str">
        <f>IF(E32="","",ROUNDUP(ROUNDUP(E32/30,0)*0.3/1000,0))</f>
        <v/>
      </c>
      <c r="P32" s="25" t="str">
        <f>IF(O32&lt;&gt;"",",000","")</f>
        <v/>
      </c>
      <c r="Q32" s="12" t="s">
        <v>15</v>
      </c>
      <c r="R32" s="52"/>
      <c r="S32" s="50"/>
    </row>
    <row r="33" spans="2:19" s="46" customFormat="1">
      <c r="B33" s="51"/>
      <c r="C33" s="51"/>
      <c r="D33" s="77" t="s">
        <v>67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 t="s">
        <v>22</v>
      </c>
      <c r="P33" s="60"/>
      <c r="Q33" s="60"/>
      <c r="R33" s="52"/>
      <c r="S33" s="50"/>
    </row>
    <row r="34" spans="2:19" s="46" customFormat="1">
      <c r="B34" s="51"/>
      <c r="C34" s="51"/>
      <c r="D34" s="137" t="s">
        <v>43</v>
      </c>
      <c r="E34" s="138"/>
      <c r="F34" s="138"/>
      <c r="G34" s="139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52"/>
      <c r="S34" s="50"/>
    </row>
    <row r="35" spans="2:19" s="46" customFormat="1" ht="30" customHeight="1">
      <c r="B35" s="51"/>
      <c r="C35" s="51"/>
      <c r="D35" s="14" t="s">
        <v>30</v>
      </c>
      <c r="E35" s="75" t="str">
        <f>IF(O32="","",IF(O32&lt;200,O32,200))</f>
        <v/>
      </c>
      <c r="F35" s="76" t="str">
        <f>IF(E35&lt;&gt;"",",000","")</f>
        <v/>
      </c>
      <c r="G35" s="16" t="s">
        <v>15</v>
      </c>
      <c r="H35" s="145" t="s">
        <v>44</v>
      </c>
      <c r="I35" s="146"/>
      <c r="J35" s="146"/>
      <c r="K35" s="60"/>
      <c r="L35" s="60"/>
      <c r="M35" s="60"/>
      <c r="N35" s="60"/>
      <c r="O35" s="60"/>
      <c r="P35" s="60"/>
      <c r="Q35" s="60"/>
      <c r="R35" s="52"/>
      <c r="S35" s="50"/>
    </row>
    <row r="36" spans="2:19" s="46" customFormat="1" ht="13.5" customHeight="1">
      <c r="B36" s="51"/>
      <c r="C36" s="63"/>
      <c r="D36" s="15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52"/>
      <c r="S36" s="50"/>
    </row>
    <row r="37" spans="2:19" s="46" customFormat="1" ht="14.25" customHeight="1" thickBot="1">
      <c r="B37" s="51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2"/>
      <c r="S37" s="50"/>
    </row>
    <row r="38" spans="2:19" s="46" customFormat="1">
      <c r="B38" s="51"/>
      <c r="C38" s="50"/>
      <c r="D38" s="130" t="s">
        <v>49</v>
      </c>
      <c r="E38" s="91"/>
      <c r="F38" s="91"/>
      <c r="G38" s="92"/>
      <c r="H38" s="140" t="s">
        <v>24</v>
      </c>
      <c r="I38" s="141" t="s">
        <v>52</v>
      </c>
      <c r="J38" s="142"/>
      <c r="K38" s="143"/>
      <c r="L38" s="144"/>
      <c r="M38" s="147" t="s">
        <v>14</v>
      </c>
      <c r="N38" s="141" t="s">
        <v>12</v>
      </c>
      <c r="O38" s="143"/>
      <c r="P38" s="143"/>
      <c r="Q38" s="144"/>
      <c r="R38" s="52"/>
      <c r="S38" s="50"/>
    </row>
    <row r="39" spans="2:19" s="46" customFormat="1" ht="30" customHeight="1" thickBot="1">
      <c r="B39" s="51"/>
      <c r="C39" s="50"/>
      <c r="D39" s="64" t="s">
        <v>45</v>
      </c>
      <c r="E39" s="65" t="str">
        <f>IF(E35="","",IF(O27&lt;E35,O27,E35))</f>
        <v/>
      </c>
      <c r="F39" s="62" t="str">
        <f>IF(E39&lt;&gt;"",",000","")</f>
        <v/>
      </c>
      <c r="G39" s="55" t="s">
        <v>15</v>
      </c>
      <c r="H39" s="140"/>
      <c r="I39" s="54" t="s">
        <v>46</v>
      </c>
      <c r="J39" s="136"/>
      <c r="K39" s="136"/>
      <c r="L39" s="55" t="s">
        <v>13</v>
      </c>
      <c r="M39" s="147"/>
      <c r="N39" s="54" t="s">
        <v>47</v>
      </c>
      <c r="O39" s="61" t="str">
        <f>IF(E39="","",E39*J39)</f>
        <v/>
      </c>
      <c r="P39" s="62" t="str">
        <f>IF(O39&lt;&gt;"",",000","")</f>
        <v/>
      </c>
      <c r="Q39" s="55" t="s">
        <v>15</v>
      </c>
      <c r="R39" s="52"/>
      <c r="S39" s="50"/>
    </row>
    <row r="40" spans="2:19" s="46" customFormat="1" ht="12" customHeight="1">
      <c r="B40" s="51"/>
      <c r="C40" s="50"/>
      <c r="D40" s="50"/>
      <c r="E40" s="50"/>
      <c r="F40" s="50"/>
      <c r="G40" s="50"/>
      <c r="H40" s="50"/>
      <c r="I40" s="70" t="s">
        <v>51</v>
      </c>
      <c r="J40" s="50"/>
      <c r="K40" s="50"/>
      <c r="L40" s="50"/>
      <c r="M40" s="50"/>
      <c r="N40" s="50"/>
      <c r="O40" s="50"/>
      <c r="P40" s="50"/>
      <c r="Q40" s="50"/>
      <c r="R40" s="52"/>
      <c r="S40" s="50"/>
    </row>
    <row r="41" spans="2:19" s="46" customFormat="1">
      <c r="B41" s="51"/>
      <c r="C41" s="50"/>
      <c r="D41" s="66" t="s">
        <v>16</v>
      </c>
      <c r="E41" s="50" t="s">
        <v>17</v>
      </c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2"/>
      <c r="S41" s="50"/>
    </row>
    <row r="42" spans="2:19" s="46" customFormat="1" ht="12" customHeight="1">
      <c r="B42" s="63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8"/>
      <c r="S42" s="50"/>
    </row>
    <row r="43" spans="2:19" s="46" customFormat="1">
      <c r="D43" s="46" t="s">
        <v>28</v>
      </c>
    </row>
    <row r="44" spans="2:19" s="46" customFormat="1">
      <c r="D44" s="46" t="s">
        <v>29</v>
      </c>
    </row>
  </sheetData>
  <sheetProtection sheet="1" objects="1" scenarios="1"/>
  <mergeCells count="34">
    <mergeCell ref="N26:Q26"/>
    <mergeCell ref="N28:Q28"/>
    <mergeCell ref="J39:K39"/>
    <mergeCell ref="D34:G34"/>
    <mergeCell ref="D38:G38"/>
    <mergeCell ref="H38:H39"/>
    <mergeCell ref="I38:L38"/>
    <mergeCell ref="H35:J35"/>
    <mergeCell ref="N38:Q38"/>
    <mergeCell ref="M38:M39"/>
    <mergeCell ref="D31:G31"/>
    <mergeCell ref="N31:Q31"/>
    <mergeCell ref="E32:F32"/>
    <mergeCell ref="J32:L32"/>
    <mergeCell ref="C11:Q11"/>
    <mergeCell ref="M14:O14"/>
    <mergeCell ref="C15:J15"/>
    <mergeCell ref="J24:L24"/>
    <mergeCell ref="O24:P24"/>
    <mergeCell ref="D23:G23"/>
    <mergeCell ref="N23:Q23"/>
    <mergeCell ref="E24:F24"/>
    <mergeCell ref="D19:G19"/>
    <mergeCell ref="I19:L19"/>
    <mergeCell ref="N19:Q19"/>
    <mergeCell ref="E20:F20"/>
    <mergeCell ref="J20:K20"/>
    <mergeCell ref="O20:P20"/>
    <mergeCell ref="B8:P8"/>
    <mergeCell ref="L2:Q2"/>
    <mergeCell ref="C4:Q4"/>
    <mergeCell ref="C5:Q5"/>
    <mergeCell ref="C6:Q6"/>
    <mergeCell ref="B7:P7"/>
  </mergeCells>
  <phoneticPr fontId="2"/>
  <pageMargins left="0.7" right="0.7" top="0.75" bottom="0.75" header="0.3" footer="0.3"/>
  <pageSetup paperSize="9" scale="90" orientation="portrait" r:id="rId1"/>
  <headerFooter>
    <oddHeader>&amp;L※課税事業者の場合は売上高は全て&amp;"-,太字"&amp;14&amp;U&amp;KFF0000税抜き&amp;"-,標準"&amp;11&amp;U&amp;K01+000で記入してください。&amp;R&amp;12【別紙②&amp;"-,太字"&amp;U&amp;KFF0000（Ｂ区域）&amp;"-,標準"&amp;U&amp;K01+000】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1"/>
  <sheetViews>
    <sheetView view="pageBreakPreview" zoomScaleNormal="100" zoomScaleSheetLayoutView="100" workbookViewId="0">
      <selection activeCell="V34" sqref="V34"/>
    </sheetView>
  </sheetViews>
  <sheetFormatPr defaultRowHeight="18.75"/>
  <cols>
    <col min="1" max="1" width="1" style="4" customWidth="1"/>
    <col min="2" max="2" width="1.625" style="4" customWidth="1"/>
    <col min="3" max="3" width="3.375" style="4" customWidth="1"/>
    <col min="4" max="4" width="12.625" style="4" customWidth="1"/>
    <col min="5" max="5" width="4.875" style="4" bestFit="1" customWidth="1"/>
    <col min="6" max="6" width="3.375" style="4" customWidth="1"/>
    <col min="7" max="7" width="3.875" style="4" customWidth="1"/>
    <col min="8" max="8" width="3.375" style="4" customWidth="1"/>
    <col min="9" max="9" width="14.625" style="4" customWidth="1"/>
    <col min="10" max="10" width="7.625" style="4" bestFit="1" customWidth="1"/>
    <col min="11" max="13" width="3.375" style="4" customWidth="1"/>
    <col min="14" max="14" width="12.625" style="4" customWidth="1"/>
    <col min="15" max="15" width="4.875" style="4" bestFit="1" customWidth="1"/>
    <col min="16" max="16" width="3.375" style="4" customWidth="1"/>
    <col min="17" max="17" width="1" style="4" customWidth="1"/>
    <col min="18" max="18" width="9" style="4"/>
    <col min="19" max="19" width="10.5" style="4" bestFit="1" customWidth="1"/>
    <col min="20" max="16384" width="9" style="4"/>
  </cols>
  <sheetData>
    <row r="1" spans="2:19" ht="9.75" customHeight="1"/>
    <row r="2" spans="2:19" ht="19.5" customHeight="1">
      <c r="J2" s="5" t="s">
        <v>0</v>
      </c>
      <c r="K2" s="119"/>
      <c r="L2" s="120"/>
      <c r="M2" s="120"/>
      <c r="N2" s="120"/>
      <c r="O2" s="120"/>
      <c r="P2" s="121"/>
      <c r="S2" s="28">
        <f>IF(M12=1,DATE(2021,4,25),IF(M13=1,DATE(2021,5,11),DATE(2021,5,31)))</f>
        <v>44347</v>
      </c>
    </row>
    <row r="4" spans="2:19">
      <c r="B4" s="122" t="s">
        <v>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S4" s="29"/>
    </row>
    <row r="5" spans="2:19">
      <c r="B5" s="122" t="s">
        <v>39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S5" s="29"/>
    </row>
    <row r="6" spans="2:19"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S6" s="29"/>
    </row>
    <row r="7" spans="2:19" ht="24">
      <c r="B7" s="123" t="s">
        <v>3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2:19" ht="20.25" customHeight="1">
      <c r="B8" s="118" t="s">
        <v>53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2:19" ht="13.5" customHeight="1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S9" s="29"/>
    </row>
    <row r="10" spans="2:19">
      <c r="B10" s="4" t="s">
        <v>54</v>
      </c>
      <c r="I10" s="30"/>
    </row>
    <row r="11" spans="2:19" ht="6.75" customHeight="1" thickBot="1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</row>
    <row r="12" spans="2:19" ht="21" customHeight="1" thickBot="1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79"/>
      <c r="N12" s="80" t="s">
        <v>77</v>
      </c>
      <c r="O12" s="10"/>
      <c r="P12" s="10"/>
      <c r="Q12" s="11"/>
    </row>
    <row r="13" spans="2:19" ht="19.5" thickBot="1">
      <c r="B13" s="9"/>
      <c r="C13" s="90" t="s">
        <v>37</v>
      </c>
      <c r="D13" s="91"/>
      <c r="E13" s="91"/>
      <c r="F13" s="92"/>
      <c r="G13" s="17"/>
      <c r="H13" s="149"/>
      <c r="I13" s="149"/>
      <c r="J13" s="149"/>
      <c r="K13" s="149"/>
      <c r="L13" s="27"/>
      <c r="M13" s="81"/>
      <c r="N13" s="86" t="s">
        <v>78</v>
      </c>
      <c r="O13" s="32"/>
      <c r="P13" s="32"/>
      <c r="Q13" s="11"/>
    </row>
    <row r="14" spans="2:19" ht="30" customHeight="1" thickBot="1">
      <c r="B14" s="9"/>
      <c r="C14" s="18" t="s">
        <v>19</v>
      </c>
      <c r="D14" s="150"/>
      <c r="E14" s="150"/>
      <c r="F14" s="151"/>
      <c r="G14" s="44"/>
      <c r="H14" s="10"/>
      <c r="I14" s="152"/>
      <c r="J14" s="152"/>
      <c r="K14" s="10"/>
      <c r="L14" s="45"/>
      <c r="M14" s="82" t="s">
        <v>74</v>
      </c>
      <c r="N14" s="83"/>
      <c r="O14" s="84"/>
      <c r="P14" s="77"/>
      <c r="Q14" s="11"/>
    </row>
    <row r="15" spans="2:19" ht="19.5" thickBot="1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</row>
    <row r="16" spans="2:19">
      <c r="B16" s="9"/>
      <c r="C16" s="90" t="s">
        <v>75</v>
      </c>
      <c r="D16" s="91"/>
      <c r="E16" s="91"/>
      <c r="F16" s="92"/>
      <c r="G16" s="17"/>
      <c r="H16" s="90" t="s">
        <v>76</v>
      </c>
      <c r="I16" s="92"/>
      <c r="J16" s="31"/>
      <c r="K16" s="32"/>
      <c r="L16" s="27"/>
      <c r="M16" s="90" t="s">
        <v>55</v>
      </c>
      <c r="N16" s="91"/>
      <c r="O16" s="91"/>
      <c r="P16" s="92"/>
      <c r="Q16" s="11"/>
    </row>
    <row r="17" spans="2:17" ht="30" customHeight="1" thickBot="1">
      <c r="B17" s="9"/>
      <c r="C17" s="18" t="s">
        <v>21</v>
      </c>
      <c r="D17" s="153"/>
      <c r="E17" s="148"/>
      <c r="F17" s="12" t="s">
        <v>15</v>
      </c>
      <c r="G17" s="68" t="s">
        <v>20</v>
      </c>
      <c r="H17" s="18" t="s">
        <v>23</v>
      </c>
      <c r="I17" s="33" t="str">
        <f>IF(D14="","",DATEDIF(D14,S2,"d")+1)</f>
        <v/>
      </c>
      <c r="J17" s="34" t="s">
        <v>56</v>
      </c>
      <c r="K17" s="10"/>
      <c r="L17" s="69" t="s">
        <v>14</v>
      </c>
      <c r="M17" s="18" t="s">
        <v>25</v>
      </c>
      <c r="N17" s="131" t="str">
        <f>IF(D17="","",ROUNDUP(D17/I17*0.3,0))</f>
        <v/>
      </c>
      <c r="O17" s="132"/>
      <c r="P17" s="12" t="s">
        <v>15</v>
      </c>
      <c r="Q17" s="11"/>
    </row>
    <row r="18" spans="2:17" ht="23.25" customHeight="1" thickBot="1">
      <c r="B18" s="9"/>
      <c r="C18" s="10" t="s">
        <v>40</v>
      </c>
      <c r="D18" s="10"/>
      <c r="E18" s="10"/>
      <c r="F18" s="10"/>
      <c r="G18" s="10"/>
      <c r="H18" s="10"/>
      <c r="I18" s="17"/>
      <c r="J18" s="17"/>
      <c r="K18" s="17"/>
      <c r="L18" s="10"/>
      <c r="M18" s="10"/>
      <c r="N18" s="10" t="s">
        <v>22</v>
      </c>
      <c r="O18" s="10"/>
      <c r="P18" s="10"/>
      <c r="Q18" s="11"/>
    </row>
    <row r="19" spans="2:17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90" t="s">
        <v>38</v>
      </c>
      <c r="N19" s="91"/>
      <c r="O19" s="91"/>
      <c r="P19" s="92"/>
      <c r="Q19" s="11"/>
    </row>
    <row r="20" spans="2:17" ht="30" customHeight="1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35" t="s">
        <v>26</v>
      </c>
      <c r="N20" s="71" t="str">
        <f>IF(N17="","",IF(ROUNDUP(N17/1000,0)&gt;=75,75,(IF(N17="","",IF(ROUNDUP(N17/1000,0)&lt;=25,25,ROUNDUP(N17/1000,0))))))</f>
        <v/>
      </c>
      <c r="O20" s="36" t="str">
        <f>IF(N20&lt;&gt;"",",000","")</f>
        <v/>
      </c>
      <c r="P20" s="37" t="s">
        <v>15</v>
      </c>
      <c r="Q20" s="11"/>
    </row>
    <row r="21" spans="2:17" ht="19.5" thickBot="1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87" t="s">
        <v>50</v>
      </c>
      <c r="N21" s="88"/>
      <c r="O21" s="88"/>
      <c r="P21" s="89"/>
      <c r="Q21" s="11"/>
    </row>
    <row r="22" spans="2:17">
      <c r="B22" s="9"/>
      <c r="C22" s="10"/>
      <c r="D22" s="38"/>
      <c r="E22" s="39"/>
      <c r="F22" s="15"/>
      <c r="G22" s="39"/>
      <c r="H22" s="15"/>
      <c r="I22" s="40"/>
      <c r="J22" s="40"/>
      <c r="K22" s="15"/>
      <c r="L22" s="41"/>
      <c r="M22" s="15"/>
      <c r="N22" s="42"/>
      <c r="O22" s="44"/>
      <c r="P22" s="10"/>
      <c r="Q22" s="11"/>
    </row>
    <row r="23" spans="2:17" ht="19.5" thickBot="1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</row>
    <row r="24" spans="2:17">
      <c r="B24" s="9"/>
      <c r="C24" s="90" t="s">
        <v>38</v>
      </c>
      <c r="D24" s="91"/>
      <c r="E24" s="91"/>
      <c r="F24" s="92"/>
      <c r="G24" s="93" t="s">
        <v>24</v>
      </c>
      <c r="H24" s="90" t="s">
        <v>52</v>
      </c>
      <c r="I24" s="91"/>
      <c r="J24" s="91"/>
      <c r="K24" s="92"/>
      <c r="L24" s="94" t="s">
        <v>14</v>
      </c>
      <c r="M24" s="90" t="s">
        <v>12</v>
      </c>
      <c r="N24" s="91"/>
      <c r="O24" s="91"/>
      <c r="P24" s="92"/>
      <c r="Q24" s="11"/>
    </row>
    <row r="25" spans="2:17" ht="30" customHeight="1" thickBot="1">
      <c r="B25" s="9"/>
      <c r="C25" s="18" t="s">
        <v>26</v>
      </c>
      <c r="D25" s="22" t="str">
        <f>IF(N20="","",N20)</f>
        <v/>
      </c>
      <c r="E25" s="25" t="str">
        <f>IF(D25="","",",000")</f>
        <v/>
      </c>
      <c r="F25" s="12" t="s">
        <v>15</v>
      </c>
      <c r="G25" s="93"/>
      <c r="H25" s="18" t="s">
        <v>27</v>
      </c>
      <c r="I25" s="148"/>
      <c r="J25" s="148"/>
      <c r="K25" s="12" t="s">
        <v>13</v>
      </c>
      <c r="L25" s="94"/>
      <c r="M25" s="18" t="s">
        <v>30</v>
      </c>
      <c r="N25" s="24" t="str">
        <f>IF(D25="","",D25*I25)</f>
        <v/>
      </c>
      <c r="O25" s="25" t="str">
        <f>IF(N25="","",",000")</f>
        <v/>
      </c>
      <c r="P25" s="12" t="s">
        <v>15</v>
      </c>
      <c r="Q25" s="11"/>
    </row>
    <row r="26" spans="2:17">
      <c r="B26" s="9"/>
      <c r="C26" s="10"/>
      <c r="D26" s="10"/>
      <c r="E26" s="10"/>
      <c r="F26" s="10"/>
      <c r="G26" s="10"/>
      <c r="H26" s="70" t="s">
        <v>51</v>
      </c>
      <c r="I26" s="10"/>
      <c r="J26" s="10"/>
      <c r="K26" s="10"/>
      <c r="L26" s="10"/>
      <c r="M26" s="10"/>
      <c r="N26" s="10"/>
      <c r="O26" s="10"/>
      <c r="P26" s="10"/>
      <c r="Q26" s="11"/>
    </row>
    <row r="27" spans="2:17">
      <c r="B27" s="9"/>
      <c r="C27" s="3" t="s">
        <v>16</v>
      </c>
      <c r="D27" s="10" t="s">
        <v>17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</row>
    <row r="28" spans="2:17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</row>
    <row r="29" spans="2:17">
      <c r="D29" s="85" t="s">
        <v>79</v>
      </c>
    </row>
    <row r="31" spans="2:17">
      <c r="B31" s="4" t="s">
        <v>57</v>
      </c>
    </row>
    <row r="32" spans="2:17" ht="7.5" customHeight="1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</row>
    <row r="33" spans="2:17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</row>
    <row r="34" spans="2:17" ht="19.5" thickBot="1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</row>
    <row r="35" spans="2:17">
      <c r="B35" s="9"/>
      <c r="C35" s="90" t="s">
        <v>38</v>
      </c>
      <c r="D35" s="91"/>
      <c r="E35" s="91"/>
      <c r="F35" s="92"/>
      <c r="G35" s="93" t="s">
        <v>24</v>
      </c>
      <c r="H35" s="90" t="s">
        <v>11</v>
      </c>
      <c r="I35" s="91"/>
      <c r="J35" s="91"/>
      <c r="K35" s="92"/>
      <c r="L35" s="94" t="s">
        <v>14</v>
      </c>
      <c r="M35" s="90" t="s">
        <v>12</v>
      </c>
      <c r="N35" s="91"/>
      <c r="O35" s="91"/>
      <c r="P35" s="92"/>
      <c r="Q35" s="11"/>
    </row>
    <row r="36" spans="2:17" ht="30" customHeight="1" thickBot="1">
      <c r="B36" s="9"/>
      <c r="C36" s="18" t="s">
        <v>19</v>
      </c>
      <c r="D36" s="132" t="s">
        <v>58</v>
      </c>
      <c r="E36" s="132"/>
      <c r="F36" s="12" t="s">
        <v>15</v>
      </c>
      <c r="G36" s="93"/>
      <c r="H36" s="18" t="s">
        <v>21</v>
      </c>
      <c r="I36" s="148"/>
      <c r="J36" s="148"/>
      <c r="K36" s="12" t="s">
        <v>13</v>
      </c>
      <c r="L36" s="94"/>
      <c r="M36" s="18" t="s">
        <v>23</v>
      </c>
      <c r="N36" s="24" t="str">
        <f>IF(I36="","",25*I36)</f>
        <v/>
      </c>
      <c r="O36" s="25" t="str">
        <f>IF(N36="","",",000")</f>
        <v/>
      </c>
      <c r="P36" s="12" t="s">
        <v>15</v>
      </c>
      <c r="Q36" s="11"/>
    </row>
    <row r="37" spans="2:17">
      <c r="B37" s="9"/>
      <c r="C37" s="10"/>
      <c r="D37" s="10"/>
      <c r="E37" s="10"/>
      <c r="F37" s="10"/>
      <c r="G37" s="10"/>
      <c r="H37" s="70" t="s">
        <v>51</v>
      </c>
      <c r="I37" s="10"/>
      <c r="J37" s="10"/>
      <c r="K37" s="10"/>
      <c r="L37" s="10"/>
      <c r="M37" s="10"/>
      <c r="N37" s="10"/>
      <c r="O37" s="10"/>
      <c r="P37" s="10"/>
      <c r="Q37" s="11"/>
    </row>
    <row r="38" spans="2:17">
      <c r="B38" s="9"/>
      <c r="C38" s="3" t="s">
        <v>16</v>
      </c>
      <c r="D38" s="10" t="s">
        <v>17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</row>
    <row r="39" spans="2:17"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</row>
    <row r="40" spans="2:17">
      <c r="C40" s="4" t="s">
        <v>28</v>
      </c>
    </row>
    <row r="41" spans="2:17">
      <c r="C41" s="4" t="s">
        <v>29</v>
      </c>
    </row>
  </sheetData>
  <sheetProtection sheet="1" objects="1" scenarios="1"/>
  <mergeCells count="30">
    <mergeCell ref="B8:P8"/>
    <mergeCell ref="K2:P2"/>
    <mergeCell ref="B4:P4"/>
    <mergeCell ref="B5:P5"/>
    <mergeCell ref="B6:P6"/>
    <mergeCell ref="B7:P7"/>
    <mergeCell ref="M19:P19"/>
    <mergeCell ref="C13:F13"/>
    <mergeCell ref="H13:K13"/>
    <mergeCell ref="D14:F14"/>
    <mergeCell ref="I14:J14"/>
    <mergeCell ref="C16:F16"/>
    <mergeCell ref="H16:I16"/>
    <mergeCell ref="M16:P16"/>
    <mergeCell ref="D17:E17"/>
    <mergeCell ref="N17:O17"/>
    <mergeCell ref="M21:P21"/>
    <mergeCell ref="C24:F24"/>
    <mergeCell ref="G24:G25"/>
    <mergeCell ref="H24:K24"/>
    <mergeCell ref="L24:L25"/>
    <mergeCell ref="M24:P24"/>
    <mergeCell ref="I25:J25"/>
    <mergeCell ref="C35:F35"/>
    <mergeCell ref="G35:G36"/>
    <mergeCell ref="H35:K35"/>
    <mergeCell ref="L35:L36"/>
    <mergeCell ref="M35:P35"/>
    <mergeCell ref="D36:E36"/>
    <mergeCell ref="I36:J36"/>
  </mergeCells>
  <phoneticPr fontId="2"/>
  <pageMargins left="0.7" right="0.7" top="0.75" bottom="0.75" header="0.3" footer="0.3"/>
  <pageSetup paperSize="9" scale="91" orientation="portrait" r:id="rId1"/>
  <headerFooter>
    <oddHeader>&amp;L※課税事業主の場合は売上高は全て&amp;"-,太字"&amp;14&amp;U&amp;KFF0000税抜き&amp;"-,標準"&amp;11&amp;U&amp;K01+000で記入してください。&amp;R&amp;12【別紙②&amp;"-,太字"&amp;U&amp;KFF0000（Ｂ区域）&amp;"-,標準"&amp;U&amp;K01+000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売上高方式 (B区域)</vt:lpstr>
      <vt:lpstr>売上高減少額方式（B区域）</vt:lpstr>
      <vt:lpstr>新規開業店特例（B区域）</vt:lpstr>
      <vt:lpstr>'新規開業店特例（B区域）'!Print_Area</vt:lpstr>
      <vt:lpstr>'売上高減少額方式（B区域）'!Print_Area</vt:lpstr>
      <vt:lpstr>'売上高方式 (B区域)'!Print_Area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2021-06-17T12:29:40Z</cp:lastPrinted>
  <dcterms:created xsi:type="dcterms:W3CDTF">2021-05-20T09:26:20Z</dcterms:created>
  <dcterms:modified xsi:type="dcterms:W3CDTF">2021-07-01T23:39:34Z</dcterms:modified>
</cp:coreProperties>
</file>