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2決算）\【依頼：１月２５日(火)〆】公営企業に係る経営比較分析表（令和２年度決算）の分析等について_20220111\【水道】R2経営分析比較表\"/>
    </mc:Choice>
  </mc:AlternateContent>
  <workbookProtection workbookAlgorithmName="SHA-512" workbookHashValue="NvTdqmnKIjpMuy/5sWwE3e7qmMGIDb8YJZlErA5ti0GCA7OKiNomAumFJdPB/DyqZoz9pmX2p4u0OXSDZlr1uw==" workbookSaltValue="3jIKfVO0E9UghHCp5o+2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<sst xmlns="http://schemas.openxmlformats.org/spreadsheetml/2006/main" count="253" uniqueCount="118">
  <si>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</si>
  <si>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</si>
  <si>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</si>
  <si>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</si>
  <si>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</si>
  <si>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</si>
  <si>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</si>
  <si>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</si>
  <si>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</si>
  <si>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</si>
  <si>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</si>
  <si>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</si>
  <si>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</si>
  <si>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</si>
  <si>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</si>
  <si>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</si>
  <si>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</si>
  <si>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</si>
  <si>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</si>
  <si>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</si>
  <si>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</si>
  <si>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</si>
  <si>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</si>
  <si>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</si>
  <si>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</si>
  <si>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</si>
  <si>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</si>
  <si>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</si>
  <si>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</si>
  <si>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</si>
  <si>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</si>
  <si>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</si>
  <si>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</si>
  <si>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</si>
  <si>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</si>
  <si>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</si>
  <si>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</si>
  <si>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</si>
  <si>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</si>
  <si>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</si>
  <si>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</si>
  <si>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</si>
  <si>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</si>
  <si>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</si>
  <si>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</si>
  <si>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</si>
  <si>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</si>
  <si>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</si>
  <si>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</si>
  <si>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</si>
  <si>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</si>
  <si>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</si>
  <si>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</si>
  <si>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</si>
  <si>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</si>
  <si>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</si>
  <si>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</si>
  <si>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</si>
  <si>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</si>
  <si>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</si>
  <si>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</si>
  <si>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</si>
  <si>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</si>
  <si>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</si>
  <si>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</si>
  <si>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</si>
  <si>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</si>
  <si>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</si>
  <si>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</si>
  <si>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</si>
  <si>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</si>
  <si>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</si>
  <si>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</si>
  <si>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</si>
  <si>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</si>
  <si>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</si>
  <si>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</si>
  <si>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</si>
  <si>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</si>
  <si>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</si>
  <si>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</si>
  <si>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</si>
  <si>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</si>
  <si>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</si>
  <si>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</si>
  <si>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</si>
  <si>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</si>
  <si>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</si>
  <si>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</si>
  <si>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</si>
  <si>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</si>
  <si>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</si>
  <si>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</si>
  <si>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</si>
  <si>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</si>
  <si>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</si>
  <si>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</si>
  <si>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</si>
  <si>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</si>
  <si>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</si>
  <si>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</si>
  <si>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</si>
  <si>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</si>
  <si>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</si>
  <si>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</si>
  <si>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</si>
  <si>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</si>
  <si>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</si>
  <si>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</si>
  <si>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</si>
  <si>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</si>
  <si>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</si>
  <si>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</si>
  <si>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</si>
  <si>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</si>
  <si>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現状では法定耐用年数を超えた老朽化管渠がないため、改修のみの実施となっている。
　資産の老朽化度合を示す有形固定資産減価償却率は類似団体平均値より低い値であるが、市内5処理区のうち4処理区が供用開始から15年以上経過しており、処理施設の機械・電気設備などの改修や更新時期を迎えている。
　このため、処理施設の統廃合計画と調整を図りながら、人口減少時代に合った適正規模での改築更新を進めていく必要がある。</t>
    <phoneticPr fontId="4"/>
  </si>
  <si>
    <t>　全国平均や類似団体平均との比較では、水洗化率はやや低いものの、他の指標は概ね良好な数値を示している。
　しかしながら、実態は一般会計からの繰入により経営が維持されている状況であり、使用料収入で維持管理費程度しか賄えていない状況である。
　また、今後、施設の改築更新等の本格化により多額の経費が必要と見込まれ、経営環境はさらに厳しくなるものと予想される。
　こうした状況を踏まえ、安定的な事業運営に向けた経営基盤強化と財政マネジメント向上のため、本年度に策定した下水道施設統廃合計画に基づき施設運営の効率化を図るとともに、下水道事業経営検討委員会からの答申に基づく使用料の見直し等により、収入、支出の両面からの取り組みを進めていく。</t>
    <rPh sb="70" eb="72">
      <t>クリイレ</t>
    </rPh>
    <rPh sb="75" eb="77">
      <t>ケイエイ</t>
    </rPh>
    <rPh sb="78" eb="80">
      <t>イジ</t>
    </rPh>
    <rPh sb="123" eb="125">
      <t>コンゴ</t>
    </rPh>
    <rPh sb="135" eb="138">
      <t>ホンカクカ</t>
    </rPh>
    <rPh sb="157" eb="159">
      <t>カンキョウ</t>
    </rPh>
    <rPh sb="163" eb="164">
      <t>キビ</t>
    </rPh>
    <rPh sb="183" eb="185">
      <t>ジョウキョウ</t>
    </rPh>
    <rPh sb="186" eb="187">
      <t>フ</t>
    </rPh>
    <phoneticPr fontId="4"/>
  </si>
  <si>
    <t>　経常収支比率は100％以上であり、単年度収支としては黒字を維持しているが、実態は一般会計繰入金に依存しており、今後、老朽化施設の改築更新費等の増加が見込まれることから、使用料の適正化等による財源確保が喫緊の課題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経費回収率については、類似団体平均値よりは高いものの、汚水処理費が使用料により賄われていない状況のため、適正な使用料収入の確保と汚水処理費の削減の両面からの対策が必要である。
　施設利用率については、類似団体平均値をやや上回っているが、人口減少等による社会情勢の変化に合わせ、処理場の統廃合やダウンサイジング等による施設運営の効率化を図る必要がある。
　水洗化率については、100％未満であり、類似団体と比較しても低い値となっているため、公共用水域の水質保全や、使用料収入確保の観点から、普及啓発等の取り組みをさらに進めていく必要がある。
　</t>
    <rPh sb="359" eb="361">
      <t>ウンエイ</t>
    </rPh>
    <rPh sb="366" eb="367">
      <t>ハカ</t>
    </rPh>
    <rPh sb="368" eb="3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</si>
</sst>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E9-43E5-8737-DB71191DC7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0.13</c:v>
                </c:pt>
                <c:pt idx="3">
                  <c:v>0.36</c:v>
                </c:pt>
                <c:pt idx="4">
                  <c:v>0.39</c:v>
                </c:pt>
              </c:numCache>
            </c:numRef>
          </c:val>
          <c:smooth val="0"/>
          <c:extLst>
            <c:ext xmlns:c16="http://schemas.microsoft.com/office/drawing/2014/chart" uri="{C3380CC4-5D6E-409C-BE32-E72D297353CC}">
              <c16:uniqueId val="{00000001-62E9-43E5-8737-DB71191DC7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112.4</c:v>
                </c:pt>
                <c:pt idx="2">
                  <c:v>125.76</c:v>
                </c:pt>
                <c:pt idx="3">
                  <c:v>124.58</c:v>
                </c:pt>
                <c:pt idx="4">
                  <c:v>129.99</c:v>
                </c:pt>
              </c:numCache>
            </c:numRef>
          </c:val>
          <c:extLst>
            <c:ext xmlns:c16="http://schemas.microsoft.com/office/drawing/2014/chart" uri="{C3380CC4-5D6E-409C-BE32-E72D297353CC}">
              <c16:uniqueId val="{00000000-AA1D-4259-A465-836736158A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102.13</c:v>
                </c:pt>
                <c:pt idx="2">
                  <c:v>101.72</c:v>
                </c:pt>
                <c:pt idx="3">
                  <c:v>102.73</c:v>
                </c:pt>
                <c:pt idx="4">
                  <c:v>105.78</c:v>
                </c:pt>
              </c:numCache>
            </c:numRef>
          </c:val>
          <c:smooth val="0"/>
          <c:extLst>
            <c:ext xmlns:c16="http://schemas.microsoft.com/office/drawing/2014/chart" uri="{C3380CC4-5D6E-409C-BE32-E72D297353CC}">
              <c16:uniqueId val="{00000001-AA1D-4259-A465-836736158A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3.85</c:v>
                </c:pt>
                <c:pt idx="2">
                  <c:v>7.56</c:v>
                </c:pt>
                <c:pt idx="3">
                  <c:v>10.9</c:v>
                </c:pt>
                <c:pt idx="4">
                  <c:v>13.82</c:v>
                </c:pt>
              </c:numCache>
            </c:numRef>
          </c:val>
          <c:extLst>
            <c:ext xmlns:c16="http://schemas.microsoft.com/office/drawing/2014/chart" uri="{C3380CC4-5D6E-409C-BE32-E72D297353CC}">
              <c16:uniqueId val="{00000000-C781-4FC1-8331-483E0EE365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23.93</c:v>
                </c:pt>
                <c:pt idx="2">
                  <c:v>24.68</c:v>
                </c:pt>
                <c:pt idx="3">
                  <c:v>24.68</c:v>
                </c:pt>
                <c:pt idx="4">
                  <c:v>21.36</c:v>
                </c:pt>
              </c:numCache>
            </c:numRef>
          </c:val>
          <c:smooth val="0"/>
          <c:extLst>
            <c:ext xmlns:c16="http://schemas.microsoft.com/office/drawing/2014/chart" uri="{C3380CC4-5D6E-409C-BE32-E72D297353CC}">
              <c16:uniqueId val="{00000001-C781-4FC1-8331-483E0EE365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DF-410E-BF46-A000F28D35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E5DF-410E-BF46-A000F28D35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35E-45AC-BC7B-262C5D1E98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109.51</c:v>
                </c:pt>
                <c:pt idx="2">
                  <c:v>112.88</c:v>
                </c:pt>
                <c:pt idx="3">
                  <c:v>94.97</c:v>
                </c:pt>
                <c:pt idx="4">
                  <c:v>63.96</c:v>
                </c:pt>
              </c:numCache>
            </c:numRef>
          </c:val>
          <c:smooth val="0"/>
          <c:extLst>
            <c:ext xmlns:c16="http://schemas.microsoft.com/office/drawing/2014/chart" uri="{C3380CC4-5D6E-409C-BE32-E72D297353CC}">
              <c16:uniqueId val="{00000001-C35E-45AC-BC7B-262C5D1E98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273.01</c:v>
                </c:pt>
                <c:pt idx="2">
                  <c:v>250.66</c:v>
                </c:pt>
                <c:pt idx="3">
                  <c:v>269.62</c:v>
                </c:pt>
                <c:pt idx="4">
                  <c:v>271.70999999999998</c:v>
                </c:pt>
              </c:numCache>
            </c:numRef>
          </c:val>
          <c:extLst>
            <c:ext xmlns:c16="http://schemas.microsoft.com/office/drawing/2014/chart" uri="{C3380CC4-5D6E-409C-BE32-E72D297353CC}">
              <c16:uniqueId val="{00000000-E243-4106-BCFA-F40F2C01F2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47.44</c:v>
                </c:pt>
                <c:pt idx="2">
                  <c:v>49.18</c:v>
                </c:pt>
                <c:pt idx="3">
                  <c:v>47.72</c:v>
                </c:pt>
                <c:pt idx="4">
                  <c:v>44.24</c:v>
                </c:pt>
              </c:numCache>
            </c:numRef>
          </c:val>
          <c:smooth val="0"/>
          <c:extLst>
            <c:ext xmlns:c16="http://schemas.microsoft.com/office/drawing/2014/chart" uri="{C3380CC4-5D6E-409C-BE32-E72D297353CC}">
              <c16:uniqueId val="{00000001-E243-4106-BCFA-F40F2C01F2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14.59</c:v>
                </c:pt>
                <c:pt idx="2">
                  <c:v>8.84</c:v>
                </c:pt>
                <c:pt idx="3">
                  <c:v>17.91</c:v>
                </c:pt>
                <c:pt idx="4">
                  <c:v>25.35</c:v>
                </c:pt>
              </c:numCache>
            </c:numRef>
          </c:val>
          <c:extLst>
            <c:ext xmlns:c16="http://schemas.microsoft.com/office/drawing/2014/chart" uri="{C3380CC4-5D6E-409C-BE32-E72D297353CC}">
              <c16:uniqueId val="{00000000-78AB-479C-8038-4E2CE9E44F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1243.71</c:v>
                </c:pt>
                <c:pt idx="2">
                  <c:v>1194.1500000000001</c:v>
                </c:pt>
                <c:pt idx="3">
                  <c:v>1206.79</c:v>
                </c:pt>
                <c:pt idx="4">
                  <c:v>1258.43</c:v>
                </c:pt>
              </c:numCache>
            </c:numRef>
          </c:val>
          <c:smooth val="0"/>
          <c:extLst>
            <c:ext xmlns:c16="http://schemas.microsoft.com/office/drawing/2014/chart" uri="{C3380CC4-5D6E-409C-BE32-E72D297353CC}">
              <c16:uniqueId val="{00000001-78AB-479C-8038-4E2CE9E44F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100</c:v>
                </c:pt>
                <c:pt idx="2">
                  <c:v>93.21</c:v>
                </c:pt>
                <c:pt idx="3">
                  <c:v>89.27</c:v>
                </c:pt>
                <c:pt idx="4">
                  <c:v>96.62</c:v>
                </c:pt>
              </c:numCache>
            </c:numRef>
          </c:val>
          <c:extLst>
            <c:ext xmlns:c16="http://schemas.microsoft.com/office/drawing/2014/chart" uri="{C3380CC4-5D6E-409C-BE32-E72D297353CC}">
              <c16:uniqueId val="{00000000-2225-4664-BAF8-235614F2BA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74.3</c:v>
                </c:pt>
                <c:pt idx="2">
                  <c:v>72.260000000000005</c:v>
                </c:pt>
                <c:pt idx="3">
                  <c:v>71.84</c:v>
                </c:pt>
                <c:pt idx="4">
                  <c:v>73.36</c:v>
                </c:pt>
              </c:numCache>
            </c:numRef>
          </c:val>
          <c:smooth val="0"/>
          <c:extLst>
            <c:ext xmlns:c16="http://schemas.microsoft.com/office/drawing/2014/chart" uri="{C3380CC4-5D6E-409C-BE32-E72D297353CC}">
              <c16:uniqueId val="{00000001-2225-4664-BAF8-235614F2BA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165.88</c:v>
                </c:pt>
                <c:pt idx="2">
                  <c:v>180.38</c:v>
                </c:pt>
                <c:pt idx="3">
                  <c:v>187.28</c:v>
                </c:pt>
                <c:pt idx="4">
                  <c:v>167.85</c:v>
                </c:pt>
              </c:numCache>
            </c:numRef>
          </c:val>
          <c:extLst>
            <c:ext xmlns:c16="http://schemas.microsoft.com/office/drawing/2014/chart" uri="{C3380CC4-5D6E-409C-BE32-E72D297353CC}">
              <c16:uniqueId val="{00000000-CC38-4BA8-AE14-6A36480076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221.81</c:v>
                </c:pt>
                <c:pt idx="2">
                  <c:v>230.02</c:v>
                </c:pt>
                <c:pt idx="3">
                  <c:v>228.47</c:v>
                </c:pt>
                <c:pt idx="4">
                  <c:v>224.88</c:v>
                </c:pt>
              </c:numCache>
            </c:numRef>
          </c:val>
          <c:smooth val="0"/>
          <c:extLst>
            <c:ext xmlns:c16="http://schemas.microsoft.com/office/drawing/2014/chart" uri="{C3380CC4-5D6E-409C-BE32-E72D297353CC}">
              <c16:uniqueId val="{00000001-CC38-4BA8-AE14-6A36480076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46.94</c:v>
                </c:pt>
                <c:pt idx="2">
                  <c:v>46.55</c:v>
                </c:pt>
                <c:pt idx="3">
                  <c:v>45.65</c:v>
                </c:pt>
                <c:pt idx="4">
                  <c:v>46.81</c:v>
                </c:pt>
              </c:numCache>
            </c:numRef>
          </c:val>
          <c:extLst>
            <c:ext xmlns:c16="http://schemas.microsoft.com/office/drawing/2014/chart" uri="{C3380CC4-5D6E-409C-BE32-E72D297353CC}">
              <c16:uniqueId val="{00000000-7B69-4489-AF10-E65D7983B1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43.36</c:v>
                </c:pt>
                <c:pt idx="2">
                  <c:v>42.56</c:v>
                </c:pt>
                <c:pt idx="3">
                  <c:v>42.47</c:v>
                </c:pt>
                <c:pt idx="4">
                  <c:v>42.4</c:v>
                </c:pt>
              </c:numCache>
            </c:numRef>
          </c:val>
          <c:smooth val="0"/>
          <c:extLst>
            <c:ext xmlns:c16="http://schemas.microsoft.com/office/drawing/2014/chart" uri="{C3380CC4-5D6E-409C-BE32-E72D297353CC}">
              <c16:uniqueId val="{00000001-7B69-4489-AF10-E65D7983B1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76.209999999999994</c:v>
                </c:pt>
                <c:pt idx="2">
                  <c:v>76.959999999999994</c:v>
                </c:pt>
                <c:pt idx="3">
                  <c:v>77.59</c:v>
                </c:pt>
                <c:pt idx="4">
                  <c:v>78.56</c:v>
                </c:pt>
              </c:numCache>
            </c:numRef>
          </c:val>
          <c:extLst>
            <c:ext xmlns:c16="http://schemas.microsoft.com/office/drawing/2014/chart" uri="{C3380CC4-5D6E-409C-BE32-E72D297353CC}">
              <c16:uniqueId val="{00000000-8775-4E96-BF36-E5A79C9505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83.06</c:v>
                </c:pt>
                <c:pt idx="2">
                  <c:v>83.32</c:v>
                </c:pt>
                <c:pt idx="3">
                  <c:v>83.75</c:v>
                </c:pt>
                <c:pt idx="4">
                  <c:v>84.19</c:v>
                </c:pt>
              </c:numCache>
            </c:numRef>
          </c:val>
          <c:smooth val="0"/>
          <c:extLst>
            <c:ext xmlns:c16="http://schemas.microsoft.com/office/drawing/2014/chart" uri="{C3380CC4-5D6E-409C-BE32-E72D297353CC}">
              <c16:uniqueId val="{00000001-8775-4E96-BF36-E5A79C9505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80" zoomScaleNormal="80" workbookViewId="0">
      <selection activeCell="CD37" sqref="CD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89763</v>
      </c>
      <c r="AM8" s="69"/>
      <c r="AN8" s="69"/>
      <c r="AO8" s="69"/>
      <c r="AP8" s="69"/>
      <c r="AQ8" s="69"/>
      <c r="AR8" s="69"/>
      <c r="AS8" s="69"/>
      <c r="AT8" s="68">
        <f>データ!T6</f>
        <v>558.23</v>
      </c>
      <c r="AU8" s="68"/>
      <c r="AV8" s="68"/>
      <c r="AW8" s="68"/>
      <c r="AX8" s="68"/>
      <c r="AY8" s="68"/>
      <c r="AZ8" s="68"/>
      <c r="BA8" s="68"/>
      <c r="BB8" s="68">
        <f>データ!U6</f>
        <v>160.80000000000001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66.209999999999994</v>
      </c>
      <c r="J10" s="68"/>
      <c r="K10" s="68"/>
      <c r="L10" s="68"/>
      <c r="M10" s="68"/>
      <c r="N10" s="68"/>
      <c r="O10" s="68"/>
      <c r="P10" s="68">
        <f>データ!P6</f>
        <v>13.77</v>
      </c>
      <c r="Q10" s="68"/>
      <c r="R10" s="68"/>
      <c r="S10" s="68"/>
      <c r="T10" s="68"/>
      <c r="U10" s="68"/>
      <c r="V10" s="68"/>
      <c r="W10" s="68">
        <f>データ!Q6</f>
        <v>100</v>
      </c>
      <c r="X10" s="68"/>
      <c r="Y10" s="68"/>
      <c r="Z10" s="68"/>
      <c r="AA10" s="68"/>
      <c r="AB10" s="68"/>
      <c r="AC10" s="68"/>
      <c r="AD10" s="69">
        <f>データ!R6</f>
        <v>4510</v>
      </c>
      <c r="AE10" s="69"/>
      <c r="AF10" s="69"/>
      <c r="AG10" s="69"/>
      <c r="AH10" s="69"/>
      <c r="AI10" s="69"/>
      <c r="AJ10" s="69"/>
      <c r="AK10" s="2"/>
      <c r="AL10" s="69">
        <f>データ!V6</f>
        <v>12291</v>
      </c>
      <c r="AM10" s="69"/>
      <c r="AN10" s="69"/>
      <c r="AO10" s="69"/>
      <c r="AP10" s="69"/>
      <c r="AQ10" s="69"/>
      <c r="AR10" s="69"/>
      <c r="AS10" s="69"/>
      <c r="AT10" s="68">
        <f>データ!W6</f>
        <v>4.5</v>
      </c>
      <c r="AU10" s="68"/>
      <c r="AV10" s="68"/>
      <c r="AW10" s="68"/>
      <c r="AX10" s="68"/>
      <c r="AY10" s="68"/>
      <c r="AZ10" s="68"/>
      <c r="BA10" s="68"/>
      <c r="BB10" s="68">
        <f>データ!X6</f>
        <v>2731.33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U6WPKrz0fIxqUpFcRGSam718AooCnON1csY5NjXeCpNl6MygW8pTU0IR/WSwbMzXUljDLqvoiPE3Zg4IOrQOeQ==" saltValue="LbCzM590Fa6GHH0mRdXh7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242161</v>
      </c>
      <c r="D6" s="33">
        <f t="shared" si="3"/>
        <v>46</v>
      </c>
      <c r="E6" s="33">
        <f t="shared" si="3"/>
        <v>17</v>
      </c>
      <c r="F6" s="33">
        <f t="shared" si="3"/>
        <v>4</v>
      </c>
      <c r="G6" s="33">
        <f t="shared" si="3"/>
        <v>0</v>
      </c>
      <c r="H6" s="33" t="str">
        <f t="shared" si="3"/>
        <v>三重県　伊賀市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66.209999999999994</v>
      </c>
      <c r="P6" s="34">
        <f t="shared" si="3"/>
        <v>13.77</v>
      </c>
      <c r="Q6" s="34">
        <f t="shared" si="3"/>
        <v>100</v>
      </c>
      <c r="R6" s="34">
        <f t="shared" si="3"/>
        <v>4510</v>
      </c>
      <c r="S6" s="34">
        <f t="shared" si="3"/>
        <v>89763</v>
      </c>
      <c r="T6" s="34">
        <f t="shared" si="3"/>
        <v>558.23</v>
      </c>
      <c r="U6" s="34">
        <f t="shared" si="3"/>
        <v>160.80000000000001</v>
      </c>
      <c r="V6" s="34">
        <f t="shared" si="3"/>
        <v>12291</v>
      </c>
      <c r="W6" s="34">
        <f t="shared" si="3"/>
        <v>4.5</v>
      </c>
      <c r="X6" s="34">
        <f t="shared" si="3"/>
        <v>2731.33</v>
      </c>
      <c r="Y6" s="35" t="str">
        <f>IF(Y7="",NA(),Y7)</f>
        <v>-</v>
      </c>
      <c r="Z6" s="35">
        <f t="shared" ref="Z6:AH6" si="4">IF(Z7="",NA(),Z7)</f>
        <v>112.4</v>
      </c>
      <c r="AA6" s="35">
        <f t="shared" si="4"/>
        <v>125.76</v>
      </c>
      <c r="AB6" s="35">
        <f t="shared" si="4"/>
        <v>124.58</v>
      </c>
      <c r="AC6" s="35">
        <f t="shared" si="4"/>
        <v>129.99</v>
      </c>
      <c r="AD6" s="35" t="str">
        <f t="shared" si="4"/>
        <v>-</v>
      </c>
      <c r="AE6" s="35">
        <f t="shared" si="4"/>
        <v>102.13</v>
      </c>
      <c r="AF6" s="35">
        <f t="shared" si="4"/>
        <v>101.72</v>
      </c>
      <c r="AG6" s="35">
        <f t="shared" si="4"/>
        <v>102.73</v>
      </c>
      <c r="AH6" s="35">
        <f t="shared" si="4"/>
        <v>105.78</v>
      </c>
      <c r="AI6" s="34" t="str">
        <f>IF(AI7="","",IF(AI7="-","【-】","【"&amp;SUBSTITUTE(TEXT(AI7,"#,##0.00"),"-","△")&amp;"】"))</f>
        <v>【104.83】</v>
      </c>
      <c r="AJ6" s="35" t="str">
        <f>IF(AJ7="",NA(),AJ7)</f>
        <v>-</v>
      </c>
      <c r="AK6" s="34">
        <f t="shared" ref="AK6:AS6" si="5">IF(AK7="",NA(),AK7)</f>
        <v>0</v>
      </c>
      <c r="AL6" s="34">
        <f t="shared" si="5"/>
        <v>0</v>
      </c>
      <c r="AM6" s="34">
        <f t="shared" si="5"/>
        <v>0</v>
      </c>
      <c r="AN6" s="34">
        <f t="shared" si="5"/>
        <v>0</v>
      </c>
      <c r="AO6" s="35" t="str">
        <f t="shared" si="5"/>
        <v>-</v>
      </c>
      <c r="AP6" s="35">
        <f t="shared" si="5"/>
        <v>109.51</v>
      </c>
      <c r="AQ6" s="35">
        <f t="shared" si="5"/>
        <v>112.88</v>
      </c>
      <c r="AR6" s="35">
        <f t="shared" si="5"/>
        <v>94.97</v>
      </c>
      <c r="AS6" s="35">
        <f t="shared" si="5"/>
        <v>63.96</v>
      </c>
      <c r="AT6" s="34" t="str">
        <f>IF(AT7="","",IF(AT7="-","【-】","【"&amp;SUBSTITUTE(TEXT(AT7,"#,##0.00"),"-","△")&amp;"】"))</f>
        <v>【61.55】</v>
      </c>
      <c r="AU6" s="35" t="str">
        <f>IF(AU7="",NA(),AU7)</f>
        <v>-</v>
      </c>
      <c r="AV6" s="35">
        <f t="shared" ref="AV6:BD6" si="6">IF(AV7="",NA(),AV7)</f>
        <v>273.01</v>
      </c>
      <c r="AW6" s="35">
        <f t="shared" si="6"/>
        <v>250.66</v>
      </c>
      <c r="AX6" s="35">
        <f t="shared" si="6"/>
        <v>269.62</v>
      </c>
      <c r="AY6" s="35">
        <f t="shared" si="6"/>
        <v>271.70999999999998</v>
      </c>
      <c r="AZ6" s="35" t="str">
        <f t="shared" si="6"/>
        <v>-</v>
      </c>
      <c r="BA6" s="35">
        <f t="shared" si="6"/>
        <v>47.44</v>
      </c>
      <c r="BB6" s="35">
        <f t="shared" si="6"/>
        <v>49.18</v>
      </c>
      <c r="BC6" s="35">
        <f t="shared" si="6"/>
        <v>47.72</v>
      </c>
      <c r="BD6" s="35">
        <f t="shared" si="6"/>
        <v>44.24</v>
      </c>
      <c r="BE6" s="34" t="str">
        <f>IF(BE7="","",IF(BE7="-","【-】","【"&amp;SUBSTITUTE(TEXT(BE7,"#,##0.00"),"-","△")&amp;"】"))</f>
        <v>【45.34】</v>
      </c>
      <c r="BF6" s="35" t="str">
        <f>IF(BF7="",NA(),BF7)</f>
        <v>-</v>
      </c>
      <c r="BG6" s="35">
        <f t="shared" ref="BG6:BO6" si="7">IF(BG7="",NA(),BG7)</f>
        <v>14.59</v>
      </c>
      <c r="BH6" s="35">
        <f t="shared" si="7"/>
        <v>8.84</v>
      </c>
      <c r="BI6" s="35">
        <f t="shared" si="7"/>
        <v>17.91</v>
      </c>
      <c r="BJ6" s="35">
        <f t="shared" si="7"/>
        <v>25.35</v>
      </c>
      <c r="BK6" s="35" t="str">
        <f t="shared" si="7"/>
        <v>-</v>
      </c>
      <c r="BL6" s="35">
        <f t="shared" si="7"/>
        <v>1243.71</v>
      </c>
      <c r="BM6" s="35">
        <f t="shared" si="7"/>
        <v>1194.1500000000001</v>
      </c>
      <c r="BN6" s="35">
        <f t="shared" si="7"/>
        <v>1206.79</v>
      </c>
      <c r="BO6" s="35">
        <f t="shared" si="7"/>
        <v>1258.43</v>
      </c>
      <c r="BP6" s="34" t="str">
        <f>IF(BP7="","",IF(BP7="-","【-】","【"&amp;SUBSTITUTE(TEXT(BP7,"#,##0.00"),"-","△")&amp;"】"))</f>
        <v>【1,260.21】</v>
      </c>
      <c r="BQ6" s="35" t="str">
        <f>IF(BQ7="",NA(),BQ7)</f>
        <v>-</v>
      </c>
      <c r="BR6" s="35">
        <f t="shared" ref="BR6:BZ6" si="8">IF(BR7="",NA(),BR7)</f>
        <v>100</v>
      </c>
      <c r="BS6" s="35">
        <f t="shared" si="8"/>
        <v>93.21</v>
      </c>
      <c r="BT6" s="35">
        <f t="shared" si="8"/>
        <v>89.27</v>
      </c>
      <c r="BU6" s="35">
        <f t="shared" si="8"/>
        <v>96.62</v>
      </c>
      <c r="BV6" s="35" t="str">
        <f t="shared" si="8"/>
        <v>-</v>
      </c>
      <c r="BW6" s="35">
        <f t="shared" si="8"/>
        <v>74.3</v>
      </c>
      <c r="BX6" s="35">
        <f t="shared" si="8"/>
        <v>72.260000000000005</v>
      </c>
      <c r="BY6" s="35">
        <f t="shared" si="8"/>
        <v>71.84</v>
      </c>
      <c r="BZ6" s="35">
        <f t="shared" si="8"/>
        <v>73.36</v>
      </c>
      <c r="CA6" s="34" t="str">
        <f>IF(CA7="","",IF(CA7="-","【-】","【"&amp;SUBSTITUTE(TEXT(CA7,"#,##0.00"),"-","△")&amp;"】"))</f>
        <v>【75.29】</v>
      </c>
      <c r="CB6" s="35" t="str">
        <f>IF(CB7="",NA(),CB7)</f>
        <v>-</v>
      </c>
      <c r="CC6" s="35">
        <f t="shared" ref="CC6:CK6" si="9">IF(CC7="",NA(),CC7)</f>
        <v>165.88</v>
      </c>
      <c r="CD6" s="35">
        <f t="shared" si="9"/>
        <v>180.38</v>
      </c>
      <c r="CE6" s="35">
        <f t="shared" si="9"/>
        <v>187.28</v>
      </c>
      <c r="CF6" s="35">
        <f t="shared" si="9"/>
        <v>167.85</v>
      </c>
      <c r="CG6" s="35" t="str">
        <f t="shared" si="9"/>
        <v>-</v>
      </c>
      <c r="CH6" s="35">
        <f t="shared" si="9"/>
        <v>221.81</v>
      </c>
      <c r="CI6" s="35">
        <f t="shared" si="9"/>
        <v>230.02</v>
      </c>
      <c r="CJ6" s="35">
        <f t="shared" si="9"/>
        <v>228.47</v>
      </c>
      <c r="CK6" s="35">
        <f t="shared" si="9"/>
        <v>224.88</v>
      </c>
      <c r="CL6" s="34" t="str">
        <f>IF(CL7="","",IF(CL7="-","【-】","【"&amp;SUBSTITUTE(TEXT(CL7,"#,##0.00"),"-","△")&amp;"】"))</f>
        <v>【215.41】</v>
      </c>
      <c r="CM6" s="35" t="str">
        <f>IF(CM7="",NA(),CM7)</f>
        <v>-</v>
      </c>
      <c r="CN6" s="35">
        <f t="shared" ref="CN6:CV6" si="10">IF(CN7="",NA(),CN7)</f>
        <v>46.94</v>
      </c>
      <c r="CO6" s="35">
        <f t="shared" si="10"/>
        <v>46.55</v>
      </c>
      <c r="CP6" s="35">
        <f t="shared" si="10"/>
        <v>45.65</v>
      </c>
      <c r="CQ6" s="35">
        <f t="shared" si="10"/>
        <v>46.81</v>
      </c>
      <c r="CR6" s="35" t="str">
        <f t="shared" si="10"/>
        <v>-</v>
      </c>
      <c r="CS6" s="35">
        <f t="shared" si="10"/>
        <v>43.36</v>
      </c>
      <c r="CT6" s="35">
        <f t="shared" si="10"/>
        <v>42.56</v>
      </c>
      <c r="CU6" s="35">
        <f t="shared" si="10"/>
        <v>42.47</v>
      </c>
      <c r="CV6" s="35">
        <f t="shared" si="10"/>
        <v>42.4</v>
      </c>
      <c r="CW6" s="34" t="str">
        <f>IF(CW7="","",IF(CW7="-","【-】","【"&amp;SUBSTITUTE(TEXT(CW7,"#,##0.00"),"-","△")&amp;"】"))</f>
        <v>【42.90】</v>
      </c>
      <c r="CX6" s="35" t="str">
        <f>IF(CX7="",NA(),CX7)</f>
        <v>-</v>
      </c>
      <c r="CY6" s="35">
        <f t="shared" ref="CY6:DG6" si="11">IF(CY7="",NA(),CY7)</f>
        <v>76.209999999999994</v>
      </c>
      <c r="CZ6" s="35">
        <f t="shared" si="11"/>
        <v>76.959999999999994</v>
      </c>
      <c r="DA6" s="35">
        <f t="shared" si="11"/>
        <v>77.59</v>
      </c>
      <c r="DB6" s="35">
        <f t="shared" si="11"/>
        <v>78.56</v>
      </c>
      <c r="DC6" s="35" t="str">
        <f t="shared" si="11"/>
        <v>-</v>
      </c>
      <c r="DD6" s="35">
        <f t="shared" si="11"/>
        <v>83.06</v>
      </c>
      <c r="DE6" s="35">
        <f t="shared" si="11"/>
        <v>83.32</v>
      </c>
      <c r="DF6" s="35">
        <f t="shared" si="11"/>
        <v>83.75</v>
      </c>
      <c r="DG6" s="35">
        <f t="shared" si="11"/>
        <v>84.19</v>
      </c>
      <c r="DH6" s="34" t="str">
        <f>IF(DH7="","",IF(DH7="-","【-】","【"&amp;SUBSTITUTE(TEXT(DH7,"#,##0.00"),"-","△")&amp;"】"))</f>
        <v>【84.75】</v>
      </c>
      <c r="DI6" s="35" t="str">
        <f>IF(DI7="",NA(),DI7)</f>
        <v>-</v>
      </c>
      <c r="DJ6" s="35">
        <f t="shared" ref="DJ6:DR6" si="12">IF(DJ7="",NA(),DJ7)</f>
        <v>3.85</v>
      </c>
      <c r="DK6" s="35">
        <f t="shared" si="12"/>
        <v>7.56</v>
      </c>
      <c r="DL6" s="35">
        <f t="shared" si="12"/>
        <v>10.9</v>
      </c>
      <c r="DM6" s="35">
        <f t="shared" si="12"/>
        <v>13.82</v>
      </c>
      <c r="DN6" s="35" t="str">
        <f t="shared" si="12"/>
        <v>-</v>
      </c>
      <c r="DO6" s="35">
        <f t="shared" si="12"/>
        <v>23.93</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242161</v>
      </c>
      <c r="D7" s="37">
        <v>46</v>
      </c>
      <c r="E7" s="37">
        <v>17</v>
      </c>
      <c r="F7" s="37">
        <v>4</v>
      </c>
      <c r="G7" s="37">
        <v>0</v>
      </c>
      <c r="H7" s="37" t="s">
        <v>96</v>
      </c>
      <c r="I7" s="37" t="s">
        <v>97</v>
      </c>
      <c r="J7" s="37" t="s">
        <v>98</v>
      </c>
      <c r="K7" s="37" t="s">
        <v>99</v>
      </c>
      <c r="L7" s="37" t="s">
        <v>100</v>
      </c>
      <c r="M7" s="37" t="s">
        <v>101</v>
      </c>
      <c r="N7" s="38" t="s">
        <v>102</v>
      </c>
      <c r="O7" s="38">
        <v>66.209999999999994</v>
      </c>
      <c r="P7" s="38">
        <v>13.77</v>
      </c>
      <c r="Q7" s="38">
        <v>100</v>
      </c>
      <c r="R7" s="38">
        <v>4510</v>
      </c>
      <c r="S7" s="38">
        <v>89763</v>
      </c>
      <c r="T7" s="38">
        <v>558.23</v>
      </c>
      <c r="U7" s="38">
        <v>160.80000000000001</v>
      </c>
      <c r="V7" s="38">
        <v>12291</v>
      </c>
      <c r="W7" s="38">
        <v>4.5</v>
      </c>
      <c r="X7" s="38">
        <v>2731.33</v>
      </c>
      <c r="Y7" s="38" t="s">
        <v>102</v>
      </c>
      <c r="Z7" s="38">
        <v>112.4</v>
      </c>
      <c r="AA7" s="38">
        <v>125.76</v>
      </c>
      <c r="AB7" s="38">
        <v>124.58</v>
      </c>
      <c r="AC7" s="38">
        <v>129.99</v>
      </c>
      <c r="AD7" s="38" t="s">
        <v>102</v>
      </c>
      <c r="AE7" s="38">
        <v>102.13</v>
      </c>
      <c r="AF7" s="38">
        <v>101.72</v>
      </c>
      <c r="AG7" s="38">
        <v>102.73</v>
      </c>
      <c r="AH7" s="38">
        <v>105.78</v>
      </c>
      <c r="AI7" s="38">
        <v>104.83</v>
      </c>
      <c r="AJ7" s="38" t="s">
        <v>102</v>
      </c>
      <c r="AK7" s="38">
        <v>0</v>
      </c>
      <c r="AL7" s="38">
        <v>0</v>
      </c>
      <c r="AM7" s="38">
        <v>0</v>
      </c>
      <c r="AN7" s="38">
        <v>0</v>
      </c>
      <c r="AO7" s="38" t="s">
        <v>102</v>
      </c>
      <c r="AP7" s="38">
        <v>109.51</v>
      </c>
      <c r="AQ7" s="38">
        <v>112.88</v>
      </c>
      <c r="AR7" s="38">
        <v>94.97</v>
      </c>
      <c r="AS7" s="38">
        <v>63.96</v>
      </c>
      <c r="AT7" s="38">
        <v>61.55</v>
      </c>
      <c r="AU7" s="38" t="s">
        <v>102</v>
      </c>
      <c r="AV7" s="38">
        <v>273.01</v>
      </c>
      <c r="AW7" s="38">
        <v>250.66</v>
      </c>
      <c r="AX7" s="38">
        <v>269.62</v>
      </c>
      <c r="AY7" s="38">
        <v>271.70999999999998</v>
      </c>
      <c r="AZ7" s="38" t="s">
        <v>102</v>
      </c>
      <c r="BA7" s="38">
        <v>47.44</v>
      </c>
      <c r="BB7" s="38">
        <v>49.18</v>
      </c>
      <c r="BC7" s="38">
        <v>47.72</v>
      </c>
      <c r="BD7" s="38">
        <v>44.24</v>
      </c>
      <c r="BE7" s="38">
        <v>45.34</v>
      </c>
      <c r="BF7" s="38" t="s">
        <v>102</v>
      </c>
      <c r="BG7" s="38">
        <v>14.59</v>
      </c>
      <c r="BH7" s="38">
        <v>8.84</v>
      </c>
      <c r="BI7" s="38">
        <v>17.91</v>
      </c>
      <c r="BJ7" s="38">
        <v>25.35</v>
      </c>
      <c r="BK7" s="38" t="s">
        <v>102</v>
      </c>
      <c r="BL7" s="38">
        <v>1243.71</v>
      </c>
      <c r="BM7" s="38">
        <v>1194.1500000000001</v>
      </c>
      <c r="BN7" s="38">
        <v>1206.79</v>
      </c>
      <c r="BO7" s="38">
        <v>1258.43</v>
      </c>
      <c r="BP7" s="38">
        <v>1260.21</v>
      </c>
      <c r="BQ7" s="38" t="s">
        <v>102</v>
      </c>
      <c r="BR7" s="38">
        <v>100</v>
      </c>
      <c r="BS7" s="38">
        <v>93.21</v>
      </c>
      <c r="BT7" s="38">
        <v>89.27</v>
      </c>
      <c r="BU7" s="38">
        <v>96.62</v>
      </c>
      <c r="BV7" s="38" t="s">
        <v>102</v>
      </c>
      <c r="BW7" s="38">
        <v>74.3</v>
      </c>
      <c r="BX7" s="38">
        <v>72.260000000000005</v>
      </c>
      <c r="BY7" s="38">
        <v>71.84</v>
      </c>
      <c r="BZ7" s="38">
        <v>73.36</v>
      </c>
      <c r="CA7" s="38">
        <v>75.290000000000006</v>
      </c>
      <c r="CB7" s="38" t="s">
        <v>102</v>
      </c>
      <c r="CC7" s="38">
        <v>165.88</v>
      </c>
      <c r="CD7" s="38">
        <v>180.38</v>
      </c>
      <c r="CE7" s="38">
        <v>187.28</v>
      </c>
      <c r="CF7" s="38">
        <v>167.85</v>
      </c>
      <c r="CG7" s="38" t="s">
        <v>102</v>
      </c>
      <c r="CH7" s="38">
        <v>221.81</v>
      </c>
      <c r="CI7" s="38">
        <v>230.02</v>
      </c>
      <c r="CJ7" s="38">
        <v>228.47</v>
      </c>
      <c r="CK7" s="38">
        <v>224.88</v>
      </c>
      <c r="CL7" s="38">
        <v>215.41</v>
      </c>
      <c r="CM7" s="38" t="s">
        <v>102</v>
      </c>
      <c r="CN7" s="38">
        <v>46.94</v>
      </c>
      <c r="CO7" s="38">
        <v>46.55</v>
      </c>
      <c r="CP7" s="38">
        <v>45.65</v>
      </c>
      <c r="CQ7" s="38">
        <v>46.81</v>
      </c>
      <c r="CR7" s="38" t="s">
        <v>102</v>
      </c>
      <c r="CS7" s="38">
        <v>43.36</v>
      </c>
      <c r="CT7" s="38">
        <v>42.56</v>
      </c>
      <c r="CU7" s="38">
        <v>42.47</v>
      </c>
      <c r="CV7" s="38">
        <v>42.4</v>
      </c>
      <c r="CW7" s="38">
        <v>42.9</v>
      </c>
      <c r="CX7" s="38" t="s">
        <v>102</v>
      </c>
      <c r="CY7" s="38">
        <v>76.209999999999994</v>
      </c>
      <c r="CZ7" s="38">
        <v>76.959999999999994</v>
      </c>
      <c r="DA7" s="38">
        <v>77.59</v>
      </c>
      <c r="DB7" s="38">
        <v>78.56</v>
      </c>
      <c r="DC7" s="38" t="s">
        <v>102</v>
      </c>
      <c r="DD7" s="38">
        <v>83.06</v>
      </c>
      <c r="DE7" s="38">
        <v>83.32</v>
      </c>
      <c r="DF7" s="38">
        <v>83.75</v>
      </c>
      <c r="DG7" s="38">
        <v>84.19</v>
      </c>
      <c r="DH7" s="38">
        <v>84.75</v>
      </c>
      <c r="DI7" s="38" t="s">
        <v>102</v>
      </c>
      <c r="DJ7" s="38">
        <v>3.85</v>
      </c>
      <c r="DK7" s="38">
        <v>7.56</v>
      </c>
      <c r="DL7" s="38">
        <v>10.9</v>
      </c>
      <c r="DM7" s="38">
        <v>13.82</v>
      </c>
      <c r="DN7" s="38" t="s">
        <v>102</v>
      </c>
      <c r="DO7" s="38">
        <v>23.93</v>
      </c>
      <c r="DP7" s="38">
        <v>24.68</v>
      </c>
      <c r="DQ7" s="38">
        <v>24.68</v>
      </c>
      <c r="DR7" s="38">
        <v>21.36</v>
      </c>
      <c r="DS7" s="38">
        <v>23.6</v>
      </c>
      <c r="DT7" s="38" t="s">
        <v>102</v>
      </c>
      <c r="DU7" s="38">
        <v>0</v>
      </c>
      <c r="DV7" s="38">
        <v>0</v>
      </c>
      <c r="DW7" s="38">
        <v>0</v>
      </c>
      <c r="DX7" s="38">
        <v>0</v>
      </c>
      <c r="DY7" s="38" t="s">
        <v>102</v>
      </c>
      <c r="DZ7" s="38">
        <v>0</v>
      </c>
      <c r="EA7" s="38">
        <v>0.01</v>
      </c>
      <c r="EB7" s="38">
        <v>8.6199999999999992</v>
      </c>
      <c r="EC7" s="38">
        <v>0.01</v>
      </c>
      <c r="ED7" s="38">
        <v>0.01</v>
      </c>
      <c r="EE7" s="38" t="s">
        <v>102</v>
      </c>
      <c r="EF7" s="38">
        <v>0</v>
      </c>
      <c r="EG7" s="38">
        <v>0</v>
      </c>
      <c r="EH7" s="38">
        <v>0</v>
      </c>
      <c r="EI7" s="38">
        <v>0</v>
      </c>
      <c r="EJ7" s="38" t="s">
        <v>102</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2022-01-18T02:38:27Z</cp:lastPrinted>
  <dcterms:created xsi:type="dcterms:W3CDTF">2021-12-03T07:25:15Z</dcterms:created>
  <dcterms:modified xsi:type="dcterms:W3CDTF">2022-01-18T02:39:07Z</dcterms:modified>
  <cp:category/>
</cp:coreProperties>
</file>