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0510" windowHeight="4320" activeTab="0"/>
  </bookViews>
  <sheets>
    <sheet name="特定相談支援" sheetId="1" r:id="rId1"/>
    <sheet name="障害児相談支援 " sheetId="2" r:id="rId2"/>
    <sheet name="【集計】" sheetId="3" r:id="rId3"/>
  </sheets>
  <definedNames>
    <definedName name="_xlnm._FilterDatabase" localSheetId="2" hidden="1">'【集計】'!$A$4:$C$14</definedName>
    <definedName name="_xlnm._FilterDatabase" localSheetId="1" hidden="1">'障害児相談支援 '!$A$1:$X$155</definedName>
    <definedName name="_xlnm._FilterDatabase" localSheetId="0" hidden="1">'特定相談支援'!$A$1:$Y$203</definedName>
    <definedName name="_xlnm.Print_Area" localSheetId="1">'障害児相談支援 '!$A$1:$W$155</definedName>
    <definedName name="_xlnm.Print_Area" localSheetId="0">'特定相談支援'!$A$1:$W$203</definedName>
    <definedName name="_xlnm.Print_Titles" localSheetId="1">'障害児相談支援 '!$1:$1</definedName>
    <definedName name="_xlnm.Print_Titles" localSheetId="0">'特定相談支援'!$1:$1</definedName>
  </definedNames>
  <calcPr fullCalcOnLoad="1"/>
</workbook>
</file>

<file path=xl/sharedStrings.xml><?xml version="1.0" encoding="utf-8"?>
<sst xmlns="http://schemas.openxmlformats.org/spreadsheetml/2006/main" count="4477" uniqueCount="1594">
  <si>
    <t>059-345-9016</t>
  </si>
  <si>
    <t>059-320-2761</t>
  </si>
  <si>
    <t>アンダンテ</t>
  </si>
  <si>
    <t>城山一丁目８番１６号</t>
  </si>
  <si>
    <t>059-238-0303</t>
  </si>
  <si>
    <t>059-238-0304</t>
  </si>
  <si>
    <t>社会福祉法人　夢の郷</t>
  </si>
  <si>
    <t>社会福祉法人名張育成会</t>
  </si>
  <si>
    <t>いなべ市社協相談支援事業所</t>
  </si>
  <si>
    <t>北勢町其原１９５３番地</t>
  </si>
  <si>
    <t>0594-72-2618</t>
  </si>
  <si>
    <t>医療法人　北勢会</t>
  </si>
  <si>
    <t>伊賀市</t>
  </si>
  <si>
    <t>四日市市</t>
  </si>
  <si>
    <t>津市</t>
  </si>
  <si>
    <t>松阪市</t>
  </si>
  <si>
    <t>いなべ市</t>
  </si>
  <si>
    <t>志摩市</t>
  </si>
  <si>
    <t>指定番号</t>
  </si>
  <si>
    <t>指定事業の種類</t>
  </si>
  <si>
    <t>指定事業所名</t>
  </si>
  <si>
    <t>事業所の〒</t>
  </si>
  <si>
    <t>市町名</t>
  </si>
  <si>
    <t>事業所の所在地</t>
  </si>
  <si>
    <t>事業所の電話</t>
  </si>
  <si>
    <t>事業所のＦＡＸ</t>
  </si>
  <si>
    <t>申請者</t>
  </si>
  <si>
    <t>059-346-4643</t>
  </si>
  <si>
    <t>鈴鹿市</t>
  </si>
  <si>
    <t>相談支援事業所「ブルーム」</t>
  </si>
  <si>
    <t>社会福祉法人
四日市福祉会</t>
  </si>
  <si>
    <t>障害者相談支援センター　ソシオ</t>
  </si>
  <si>
    <t>社会医療法人　居仁会</t>
  </si>
  <si>
    <t>513-0826</t>
  </si>
  <si>
    <t>障がい者相談支援
センターありす</t>
  </si>
  <si>
    <t>尾鷲市</t>
  </si>
  <si>
    <t>特定非営利活動法人あいあい</t>
  </si>
  <si>
    <t>510-0226</t>
  </si>
  <si>
    <t>510-0007</t>
  </si>
  <si>
    <t>517-0501</t>
  </si>
  <si>
    <t>510-8575</t>
  </si>
  <si>
    <t>511-0426</t>
  </si>
  <si>
    <t>地域移行支援
地域定着支援</t>
  </si>
  <si>
    <t>計画相談支援</t>
  </si>
  <si>
    <t>鈴鹿和順学園</t>
  </si>
  <si>
    <t>特定相談支援センター　鈴鹿けやき苑</t>
  </si>
  <si>
    <t>きれいライフステーション</t>
  </si>
  <si>
    <t>ベテスタ相談支援センター</t>
  </si>
  <si>
    <t>社会福祉法人　伊賀市社会福祉協議会</t>
  </si>
  <si>
    <t>志摩市障がい者相談支援センター　こだま</t>
  </si>
  <si>
    <t>いなべ市障害者活動支援センター</t>
  </si>
  <si>
    <t>上田町１２８４</t>
  </si>
  <si>
    <t>稲木町１００８番地</t>
  </si>
  <si>
    <t>障がい相談支援事業所いぶき</t>
  </si>
  <si>
    <t>513-0018</t>
  </si>
  <si>
    <t>513-0809</t>
  </si>
  <si>
    <t>513-0012</t>
  </si>
  <si>
    <t>510-0236</t>
  </si>
  <si>
    <t>515-0212</t>
  </si>
  <si>
    <t>511-0274</t>
  </si>
  <si>
    <t>510-1253</t>
  </si>
  <si>
    <t>鈴鹿市</t>
  </si>
  <si>
    <t>松阪市</t>
  </si>
  <si>
    <t>伊賀市</t>
  </si>
  <si>
    <t>志摩市</t>
  </si>
  <si>
    <t>いなべ市</t>
  </si>
  <si>
    <t>三重郡菰野町</t>
  </si>
  <si>
    <t>社会福祉法人　和順会</t>
  </si>
  <si>
    <t>合同会社ソーシャルライフケア　みらい</t>
  </si>
  <si>
    <t>社会福祉法人　けやき福祉会</t>
  </si>
  <si>
    <t>社会福祉法人　伊勢亀鈴会</t>
  </si>
  <si>
    <t>社会福祉法人ベテスタ</t>
  </si>
  <si>
    <t>社会福祉法人　愛恵会</t>
  </si>
  <si>
    <t>社会福祉法人　晴山会</t>
  </si>
  <si>
    <t>社会福祉法人　菰野町社会福祉協議会</t>
  </si>
  <si>
    <t>0599-44-3880</t>
  </si>
  <si>
    <t>0599-44-3885</t>
  </si>
  <si>
    <t>0598-28-4835</t>
  </si>
  <si>
    <t>0598-28-4895</t>
  </si>
  <si>
    <t>大安町大井田2669番地5</t>
  </si>
  <si>
    <t>0594-88-0612</t>
  </si>
  <si>
    <t>0594-78-3265</t>
  </si>
  <si>
    <t>潤田1281番地</t>
  </si>
  <si>
    <t>特定非営利活動法人　ピアサポートみえ</t>
  </si>
  <si>
    <t>相談支援事業所　オランジュ</t>
  </si>
  <si>
    <t>519-3618</t>
  </si>
  <si>
    <t>519-4326</t>
  </si>
  <si>
    <t>久生屋町862番地1</t>
  </si>
  <si>
    <t>熊野市</t>
  </si>
  <si>
    <t>059-213-9577</t>
  </si>
  <si>
    <t>0597-22-3170</t>
  </si>
  <si>
    <t>0597-22-3402</t>
  </si>
  <si>
    <t>0597-88-2288</t>
  </si>
  <si>
    <t>0597-89-6221</t>
  </si>
  <si>
    <t>0595-21-5866</t>
  </si>
  <si>
    <t>相談支援事業所　こだま</t>
  </si>
  <si>
    <t>相談支援事業所　ひかり</t>
  </si>
  <si>
    <t>他の相談支援の実施</t>
  </si>
  <si>
    <t>障害児相談支援</t>
  </si>
  <si>
    <t>障害児相談支援</t>
  </si>
  <si>
    <t>障害児相談支援</t>
  </si>
  <si>
    <t>地域移行支援
地域定着支援
障害児相談支援</t>
  </si>
  <si>
    <t>地域移行支援
地域定着支援
障害児相談支援</t>
  </si>
  <si>
    <t>地域移行支援
地域定着支援
障害児相談支援</t>
  </si>
  <si>
    <t>計画相談支援
地域移行支援
地域定着支援</t>
  </si>
  <si>
    <t>059-391-2227</t>
  </si>
  <si>
    <t>059-391-2284</t>
  </si>
  <si>
    <t>059-374-3333</t>
  </si>
  <si>
    <t>059-374-3334</t>
  </si>
  <si>
    <t>059-373-2223</t>
  </si>
  <si>
    <t>059-373-2555</t>
  </si>
  <si>
    <t>059-340-7997</t>
  </si>
  <si>
    <t>アジサイ</t>
  </si>
  <si>
    <t>社会福祉法人
愛恵会</t>
  </si>
  <si>
    <t>社会福祉法人
聖マッテヤ会</t>
  </si>
  <si>
    <t>社会福祉法人
ベテスタ</t>
  </si>
  <si>
    <t>医療法人
紀南会</t>
  </si>
  <si>
    <t>社会福祉法人
四季の里</t>
  </si>
  <si>
    <t>菰野町居宅介護支援事業所  けやき</t>
  </si>
  <si>
    <t>伊勢市</t>
  </si>
  <si>
    <t>0596-22-3212</t>
  </si>
  <si>
    <t>0596-27-1360</t>
  </si>
  <si>
    <t>社会福祉法人
三重済美学院</t>
  </si>
  <si>
    <t>社会福祉法人
志摩市社会福祉協議会</t>
  </si>
  <si>
    <t>松阪市</t>
  </si>
  <si>
    <t>社会福祉法人
松阪市社会福祉協議会</t>
  </si>
  <si>
    <t>津市</t>
  </si>
  <si>
    <t>株式会社　アイアム</t>
  </si>
  <si>
    <t>to sky</t>
  </si>
  <si>
    <t>059-253-6541</t>
  </si>
  <si>
    <t>059-253-6542</t>
  </si>
  <si>
    <t>児童発達支援センター　どれみ</t>
  </si>
  <si>
    <t>名張市</t>
  </si>
  <si>
    <t>社会福祉法人　名張育成会</t>
  </si>
  <si>
    <t>その他</t>
  </si>
  <si>
    <t>その他</t>
  </si>
  <si>
    <t>障がい者相談支援センター　福らむ</t>
  </si>
  <si>
    <t>地域移行支援</t>
  </si>
  <si>
    <t>517-0022</t>
  </si>
  <si>
    <t>鳥羽市</t>
  </si>
  <si>
    <t>大明東町2番5号</t>
  </si>
  <si>
    <t>0599-25-1188</t>
  </si>
  <si>
    <t>0599-25-1117</t>
  </si>
  <si>
    <t>社会福祉法人
鳥羽市社会福祉協議会</t>
  </si>
  <si>
    <t>栄町5番5号</t>
  </si>
  <si>
    <t>社会福祉法人
尾鷲市社会福祉協議会</t>
  </si>
  <si>
    <t>相談支援事業所　陽だまり</t>
  </si>
  <si>
    <t>510-0961</t>
  </si>
  <si>
    <t>四日市市</t>
  </si>
  <si>
    <t>波木町398-1</t>
  </si>
  <si>
    <t>上田町1284</t>
  </si>
  <si>
    <t>059-328-5881</t>
  </si>
  <si>
    <t>059-328-5882</t>
  </si>
  <si>
    <t>社会福祉法人
聖母の家</t>
  </si>
  <si>
    <t>亀山市</t>
  </si>
  <si>
    <t>障害児相談支援</t>
  </si>
  <si>
    <t>ふっくりあ</t>
  </si>
  <si>
    <t>社会福祉法人
維雅幸育会</t>
  </si>
  <si>
    <t>四日市市障害者自立支援生活支援センター　かがやき</t>
  </si>
  <si>
    <t>510-0085</t>
  </si>
  <si>
    <t>諏訪町2番2号</t>
  </si>
  <si>
    <t>059-354-8450</t>
  </si>
  <si>
    <t>059-354-8426</t>
  </si>
  <si>
    <t>社会福祉法人
四日市市社会福祉協議会</t>
  </si>
  <si>
    <t>四日市・子ども発達支援センター　ひまわり</t>
  </si>
  <si>
    <t>特定非営利活動法人　四日市・子ども発達支援センター　</t>
  </si>
  <si>
    <t>059-354-2011</t>
  </si>
  <si>
    <t>511-0251</t>
  </si>
  <si>
    <t>員弁郡東員町</t>
  </si>
  <si>
    <t>社会福祉法人
いずみ</t>
  </si>
  <si>
    <t>050-3737-2772</t>
  </si>
  <si>
    <t>指定特定相談支援事業所　さぽ</t>
  </si>
  <si>
    <t>518-0846</t>
  </si>
  <si>
    <t>上野愛宕町2903番地</t>
  </si>
  <si>
    <t>0595-48-6753</t>
  </si>
  <si>
    <t>特定非営利活動法人　のぞみ</t>
  </si>
  <si>
    <t>石薬師町字寺東452-68</t>
  </si>
  <si>
    <t>障害児相談支援</t>
  </si>
  <si>
    <t>鈴鹿市社会福祉協議会</t>
  </si>
  <si>
    <t>のーまらいふ　暖</t>
  </si>
  <si>
    <t>514-0035</t>
  </si>
  <si>
    <t>西丸之内7番20号</t>
  </si>
  <si>
    <t>059-273-5911</t>
  </si>
  <si>
    <t>514-0076</t>
  </si>
  <si>
    <t>津市産品字中之谷732番地1</t>
  </si>
  <si>
    <t>059-239-0275</t>
  </si>
  <si>
    <t>059-239-0276</t>
  </si>
  <si>
    <t>いっぽ</t>
  </si>
  <si>
    <t>518-0485</t>
  </si>
  <si>
    <t>百合が丘西5番町25</t>
  </si>
  <si>
    <t>0595-44-6211</t>
  </si>
  <si>
    <t>0595-44-6233</t>
  </si>
  <si>
    <t>度会町指定特定相談支援事業所</t>
  </si>
  <si>
    <t>516-2103</t>
  </si>
  <si>
    <t>度会郡度会町</t>
  </si>
  <si>
    <t>棚橋1202番地</t>
  </si>
  <si>
    <t>0596-62-1117</t>
  </si>
  <si>
    <t>0596-62-1738</t>
  </si>
  <si>
    <t>社会福祉法人度会町社会福祉協議会</t>
  </si>
  <si>
    <t>517-0214</t>
  </si>
  <si>
    <t>磯部町迫間955</t>
  </si>
  <si>
    <t>0599-56-1500</t>
  </si>
  <si>
    <t>0599-55-4014</t>
  </si>
  <si>
    <t>西原町長尾2622番地</t>
  </si>
  <si>
    <t>0595-66-5633</t>
  </si>
  <si>
    <t>518-0603</t>
  </si>
  <si>
    <t>多気相談支援センター</t>
  </si>
  <si>
    <t>社会福祉法人多気町社会福祉協議会</t>
  </si>
  <si>
    <t>社会福祉法人東員町社会福祉協議会</t>
  </si>
  <si>
    <t>東員町社協　地域相談支援事業所　ふれあい</t>
  </si>
  <si>
    <t>多気郡多気町</t>
  </si>
  <si>
    <t>519-2183</t>
  </si>
  <si>
    <t>多気町四疋田587－1</t>
  </si>
  <si>
    <t>0598-38-8090</t>
  </si>
  <si>
    <t>0598-38-3910</t>
  </si>
  <si>
    <t>0594-76-1560</t>
  </si>
  <si>
    <t>0594-76-1559</t>
  </si>
  <si>
    <t>514-0818</t>
  </si>
  <si>
    <t>御浜町指定相談支援事業所</t>
  </si>
  <si>
    <t>519-5203</t>
  </si>
  <si>
    <t>社会福祉法人御浜町社会福祉協議会</t>
  </si>
  <si>
    <t>05979-2-3813</t>
  </si>
  <si>
    <t>05979-2-3812</t>
  </si>
  <si>
    <t>障害者相談支援センター　HANA</t>
  </si>
  <si>
    <t>四疋田587－1</t>
  </si>
  <si>
    <t>大字山田2013番地</t>
  </si>
  <si>
    <t>大字下市木2040番地</t>
  </si>
  <si>
    <t>南牟婁郡御浜町</t>
  </si>
  <si>
    <t>社会福祉法人　明和町社会福祉協議会</t>
  </si>
  <si>
    <t>多気郡明和町</t>
  </si>
  <si>
    <t>社会福祉法人　明和町社会福祉協議会</t>
  </si>
  <si>
    <t>6級地</t>
  </si>
  <si>
    <t>医療法人北勢会</t>
  </si>
  <si>
    <t>障害者総合相談支援センターくわな</t>
  </si>
  <si>
    <t>511-0061</t>
  </si>
  <si>
    <t>桑名市</t>
  </si>
  <si>
    <t>0594-87-7490</t>
  </si>
  <si>
    <t>0594-87-7491</t>
  </si>
  <si>
    <t>NPO法人つどい</t>
  </si>
  <si>
    <t>519-5202</t>
  </si>
  <si>
    <t>志原字赤崎平1819番地33</t>
  </si>
  <si>
    <t>05979-3-0317</t>
  </si>
  <si>
    <t>05979-3-0138</t>
  </si>
  <si>
    <t>特定非営利活動法人つどい</t>
  </si>
  <si>
    <t>南牟婁郡御浜町</t>
  </si>
  <si>
    <t>度会郡玉城町</t>
  </si>
  <si>
    <t>通園めだか</t>
  </si>
  <si>
    <t>南牟婁郡紀宝町</t>
  </si>
  <si>
    <t>鮒田1052－1</t>
  </si>
  <si>
    <t>0735-28-0020</t>
  </si>
  <si>
    <t>0735-28-0021</t>
  </si>
  <si>
    <t>社会福祉法人いなほ福祉会</t>
  </si>
  <si>
    <t>519-5714</t>
  </si>
  <si>
    <t>相談支援事業所　まもり</t>
  </si>
  <si>
    <t>514-2313</t>
  </si>
  <si>
    <t>安濃町今徳247番地</t>
  </si>
  <si>
    <t>059-268-1115</t>
  </si>
  <si>
    <t>059-268-3370</t>
  </si>
  <si>
    <t>社会福祉法人真盛学園</t>
  </si>
  <si>
    <t>519-3671</t>
  </si>
  <si>
    <t>矢浜一丁目15番45号</t>
  </si>
  <si>
    <t>0597-23-3007</t>
  </si>
  <si>
    <t>0597-22-3035</t>
  </si>
  <si>
    <t>相談支援事業所はくさん</t>
  </si>
  <si>
    <t>白山町八対野975番地</t>
  </si>
  <si>
    <t>059-262-1981</t>
  </si>
  <si>
    <t>社会福祉法人津市社会福祉事業団</t>
  </si>
  <si>
    <t>社会福祉法人三央会</t>
  </si>
  <si>
    <t>紀宝町社協ケアプランサービス</t>
  </si>
  <si>
    <t>社会福祉法人紀宝町社会福祉協議会</t>
  </si>
  <si>
    <t>相談支援事業所いなば</t>
  </si>
  <si>
    <t>稲葉町3989番地</t>
  </si>
  <si>
    <t>059-252-1780</t>
  </si>
  <si>
    <t>059-252-1374</t>
  </si>
  <si>
    <t>社会福祉法人三重県厚生事業団</t>
  </si>
  <si>
    <t>サンフラワードリーム</t>
  </si>
  <si>
    <t>社会福祉法人サンフラワークラブ</t>
  </si>
  <si>
    <t>こころの結</t>
  </si>
  <si>
    <t>059-230-3950</t>
  </si>
  <si>
    <t>059-230-3951</t>
  </si>
  <si>
    <t>社会福祉法人結の会</t>
  </si>
  <si>
    <t>支援センターあゆみ</t>
  </si>
  <si>
    <t>久居新町1152番地1</t>
  </si>
  <si>
    <t>514-1118</t>
  </si>
  <si>
    <t>社会福祉法人あゆみ</t>
  </si>
  <si>
    <t>514-1252</t>
  </si>
  <si>
    <t>相談支援センターらいふ</t>
  </si>
  <si>
    <t>519-4325</t>
  </si>
  <si>
    <t>熊野市</t>
  </si>
  <si>
    <t>熊野市</t>
  </si>
  <si>
    <t>有馬町4520－329</t>
  </si>
  <si>
    <t>社会福祉法人清光会</t>
  </si>
  <si>
    <t>相談支援事業所てらだ</t>
  </si>
  <si>
    <t>518-0615</t>
  </si>
  <si>
    <t>美旗中村字弓谷2327番地</t>
  </si>
  <si>
    <t>名張市</t>
  </si>
  <si>
    <t>0595-48-7257</t>
  </si>
  <si>
    <t>0595-48-7301</t>
  </si>
  <si>
    <t>医療法人（社団）寺田病院</t>
  </si>
  <si>
    <t>明和ねむの木特定相談支援事業所</t>
  </si>
  <si>
    <t>515-0312</t>
  </si>
  <si>
    <t>多気郡明和町</t>
  </si>
  <si>
    <t>多気郡明和町</t>
  </si>
  <si>
    <t>大字上野435番地</t>
  </si>
  <si>
    <t>0596-52-0150</t>
  </si>
  <si>
    <t>社会福祉法人恩賜財団済生会支部三重県済生会</t>
  </si>
  <si>
    <t>明和ねむの木障害児相談支援事業所</t>
  </si>
  <si>
    <t>南伊勢町社会福祉協議会　ふれあいなんとう</t>
  </si>
  <si>
    <t>516-1423</t>
  </si>
  <si>
    <t>村山1132番地の1</t>
  </si>
  <si>
    <t>度会郡南伊勢町</t>
  </si>
  <si>
    <t>0596-76-1500</t>
  </si>
  <si>
    <t>0596-76-1163</t>
  </si>
  <si>
    <t>社会福祉法人南伊勢町社会福祉協議会</t>
  </si>
  <si>
    <t>相談支援センターしらさぎ</t>
  </si>
  <si>
    <t>513-0821</t>
  </si>
  <si>
    <t>地子町600番地</t>
  </si>
  <si>
    <t>059-383-9190</t>
  </si>
  <si>
    <t>059-383-9193</t>
  </si>
  <si>
    <t>社会福祉法人三鈴会</t>
  </si>
  <si>
    <t>いが児童発達支援センターれいあろは</t>
  </si>
  <si>
    <t>518-0615</t>
  </si>
  <si>
    <t>伊賀市</t>
  </si>
  <si>
    <t>0595-46-9101</t>
  </si>
  <si>
    <t>社会福祉法人名張育成会</t>
  </si>
  <si>
    <t>518-0032</t>
  </si>
  <si>
    <t>朝屋725番地の1</t>
  </si>
  <si>
    <t>0595-26-7600</t>
  </si>
  <si>
    <t>社会福祉法人伊賀市社会事業協会</t>
  </si>
  <si>
    <t>相談支援事業所　にじいろ</t>
  </si>
  <si>
    <t>512-0913</t>
  </si>
  <si>
    <t>059-330-0611</t>
  </si>
  <si>
    <t>059-330-0613</t>
  </si>
  <si>
    <t>社会福祉法人清和会</t>
  </si>
  <si>
    <t>千姫</t>
  </si>
  <si>
    <t>511-0087</t>
  </si>
  <si>
    <t>吉津屋町48番2</t>
  </si>
  <si>
    <t>桑名市</t>
  </si>
  <si>
    <t>0594-21-0550</t>
  </si>
  <si>
    <t>0594-21-3363</t>
  </si>
  <si>
    <t>特定非営利活動法人ボランティア千姫</t>
  </si>
  <si>
    <t>おおすぎ相談支援センター城山</t>
  </si>
  <si>
    <t>514-0818</t>
  </si>
  <si>
    <t>城山1丁目12－2</t>
  </si>
  <si>
    <t>059-238-0001</t>
  </si>
  <si>
    <t>059-234-6144</t>
  </si>
  <si>
    <t>社会福祉法人おおすぎ</t>
  </si>
  <si>
    <t>三重郡菰野町</t>
  </si>
  <si>
    <t>特定相談支援事業所あさけ</t>
  </si>
  <si>
    <t>510-1326</t>
  </si>
  <si>
    <t>大字杉谷字泥前1573</t>
  </si>
  <si>
    <t>059-394-1595</t>
  </si>
  <si>
    <t>059-394-1985</t>
  </si>
  <si>
    <t>社会福祉法人檜の里</t>
  </si>
  <si>
    <t>特定相談支援事業所
希</t>
  </si>
  <si>
    <t>510-0961</t>
  </si>
  <si>
    <t>四日市市</t>
  </si>
  <si>
    <t>059-321-2855</t>
  </si>
  <si>
    <t>059-321-2859</t>
  </si>
  <si>
    <t>社会福祉法人聖母の家</t>
  </si>
  <si>
    <t>指定特定相談支援事業所津長谷山学園</t>
  </si>
  <si>
    <t>片田長谷町226番地</t>
  </si>
  <si>
    <t>社会福祉法人敬愛会</t>
  </si>
  <si>
    <t>度会郡南伊勢町</t>
  </si>
  <si>
    <t>NPO法人ふくし・みらい研究会</t>
  </si>
  <si>
    <t>514-0077</t>
  </si>
  <si>
    <t>059-237-1055</t>
  </si>
  <si>
    <t>059-237-2537</t>
  </si>
  <si>
    <t>波木町330-1</t>
  </si>
  <si>
    <t>516-0104</t>
  </si>
  <si>
    <t>515-2615</t>
  </si>
  <si>
    <t>社会福祉法人大台町社会福祉協議会</t>
  </si>
  <si>
    <t>大台相談支援センター</t>
  </si>
  <si>
    <t>多気郡大台町</t>
  </si>
  <si>
    <t>0598-83-2862</t>
  </si>
  <si>
    <t>0598-83-2864</t>
  </si>
  <si>
    <t>障害児相談支援</t>
  </si>
  <si>
    <t>相談支援事業所希望の園</t>
  </si>
  <si>
    <t>515-2342</t>
  </si>
  <si>
    <t>松阪市</t>
  </si>
  <si>
    <t>小阿坂町2253番地2</t>
  </si>
  <si>
    <t>0598-67-0486</t>
  </si>
  <si>
    <t>特定非営利活動法人希望の園</t>
  </si>
  <si>
    <t>514-2222</t>
  </si>
  <si>
    <t>豊ヶ丘二丁目59番1号</t>
  </si>
  <si>
    <t>豊ヶ丘二丁目59番1号</t>
  </si>
  <si>
    <t>社会福祉法人大紀町社会福祉協議会</t>
  </si>
  <si>
    <t>度会郡大紀町</t>
  </si>
  <si>
    <t>相談支援センターしらさぎ</t>
  </si>
  <si>
    <t>熊社協井戸相談支援事業所</t>
  </si>
  <si>
    <t>519-4324</t>
  </si>
  <si>
    <t>0597-89-5000</t>
  </si>
  <si>
    <t>0597-89-3068</t>
  </si>
  <si>
    <t>社会福祉法人熊野市社会福祉協議会</t>
  </si>
  <si>
    <t>515-0332</t>
  </si>
  <si>
    <t>大字馬之上917番地の1</t>
  </si>
  <si>
    <t>0596-52-7056</t>
  </si>
  <si>
    <t>0596-52-7057</t>
  </si>
  <si>
    <t>伊勢市</t>
  </si>
  <si>
    <t>障害者相談支援事業所　エビノ園</t>
  </si>
  <si>
    <t>智積町2896番地の1</t>
  </si>
  <si>
    <t>社会福祉法人永甲会</t>
  </si>
  <si>
    <t>相談支援事業所　ＮＥＩＲＯ</t>
  </si>
  <si>
    <t>観音寺町64-2</t>
  </si>
  <si>
    <t>特定非営利活動法人音色</t>
  </si>
  <si>
    <t>ゆいまーる</t>
  </si>
  <si>
    <t>特定非営利活動法人共同連三重</t>
  </si>
  <si>
    <t>相談支援センター　まっつぁか</t>
  </si>
  <si>
    <t>松阪市</t>
  </si>
  <si>
    <t>久保町1843番地7</t>
  </si>
  <si>
    <t>社会福祉法人まつさか福祉会</t>
  </si>
  <si>
    <t>特定非営利活動法人ホワイトライフ</t>
  </si>
  <si>
    <t>相談支援センター　よろず</t>
  </si>
  <si>
    <t>二俣1丁目1-22（伊勢二俣ビル２Ｆ）</t>
  </si>
  <si>
    <t>社会福祉法人四季の里</t>
  </si>
  <si>
    <t>515-0044</t>
  </si>
  <si>
    <t>512-1212</t>
  </si>
  <si>
    <t>059-326-5087</t>
  </si>
  <si>
    <t>059-326-7248</t>
  </si>
  <si>
    <t>514-0062</t>
  </si>
  <si>
    <t>059-264-7901</t>
  </si>
  <si>
    <t>059-264-7911</t>
  </si>
  <si>
    <t>514-1252</t>
  </si>
  <si>
    <t>0596-24-3007</t>
  </si>
  <si>
    <t>0596-63-8189</t>
  </si>
  <si>
    <t>516-0064</t>
  </si>
  <si>
    <t>井戸町1150番地</t>
  </si>
  <si>
    <t>相談支援事業所　Ｍｙ　ｄａｙｓ</t>
  </si>
  <si>
    <t>514-0005</t>
  </si>
  <si>
    <t>059-227-3533</t>
  </si>
  <si>
    <t>059-261-6658</t>
  </si>
  <si>
    <t>510-0201</t>
  </si>
  <si>
    <t>稲生町字稲生山8751-6</t>
  </si>
  <si>
    <t>059-368-3533</t>
  </si>
  <si>
    <t>059-389-7199</t>
  </si>
  <si>
    <t>特定非営利活動法人エブリー</t>
  </si>
  <si>
    <t>ＮＰＯ結</t>
  </si>
  <si>
    <t>514-0008</t>
  </si>
  <si>
    <t>514-0008</t>
  </si>
  <si>
    <t>特定非営利活動法人結</t>
  </si>
  <si>
    <t>相談支援センター　しらゆり</t>
  </si>
  <si>
    <t>松阪市</t>
  </si>
  <si>
    <t>松阪市</t>
  </si>
  <si>
    <t>社会福祉法人カトリック三重カリタス会</t>
  </si>
  <si>
    <t>三重県健康福祉生活協同組合</t>
  </si>
  <si>
    <t>三重県健康福祉生活協同組合相談支援事業所　ベル・はあと</t>
  </si>
  <si>
    <t>0598-25-1120</t>
  </si>
  <si>
    <t>0598-25-1121</t>
  </si>
  <si>
    <t>相談支援事業所　はぐるま</t>
  </si>
  <si>
    <t>516-0014</t>
  </si>
  <si>
    <t>楠部町150番15</t>
  </si>
  <si>
    <t>0596-20-7333</t>
  </si>
  <si>
    <t>0596-20-7334</t>
  </si>
  <si>
    <t>社会福祉法人まほろばの里</t>
  </si>
  <si>
    <t>515-0073</t>
  </si>
  <si>
    <t>相談支援事業所 エブリー</t>
  </si>
  <si>
    <t>川越町特定・障がい児相談支援事業所</t>
  </si>
  <si>
    <t>510-8123</t>
  </si>
  <si>
    <t>三重郡川越町</t>
  </si>
  <si>
    <t>豊田一色314番地</t>
  </si>
  <si>
    <t>059-365-0024</t>
  </si>
  <si>
    <t>059-365-2940</t>
  </si>
  <si>
    <t>社会福祉法人川越町社会福祉協議会</t>
  </si>
  <si>
    <t>特定非営利活動法人Ｍ・Ｋ・Ｙグループ</t>
  </si>
  <si>
    <t>たんぽぽパーク</t>
  </si>
  <si>
    <t>514-0016</t>
  </si>
  <si>
    <t>059-213-5571</t>
  </si>
  <si>
    <t>059-213-5573</t>
  </si>
  <si>
    <t>特定相談支援事業所　カザハヤ園</t>
  </si>
  <si>
    <t>乙部2154番地</t>
  </si>
  <si>
    <t>戸木町４１69-8</t>
  </si>
  <si>
    <t>059-256-2228</t>
  </si>
  <si>
    <t>社会福祉法人正寿会</t>
  </si>
  <si>
    <t>特定相談支援事業所クリーンズハート</t>
  </si>
  <si>
    <t>518-0834</t>
  </si>
  <si>
    <t>0595-44-6522</t>
  </si>
  <si>
    <t>社会福祉法人洗心福祉会</t>
  </si>
  <si>
    <t>514-1138</t>
  </si>
  <si>
    <t>やじろべえ　</t>
  </si>
  <si>
    <t>059-235-5750</t>
  </si>
  <si>
    <t>特定非営利活動法人ＯＦＭ</t>
  </si>
  <si>
    <t>特定非営利法人マイトリ</t>
  </si>
  <si>
    <t>相談支援事業所四日市市立あけぼの学園</t>
  </si>
  <si>
    <t>ピパラ　</t>
  </si>
  <si>
    <t>0596-26-3277</t>
  </si>
  <si>
    <t>計画相談支援</t>
  </si>
  <si>
    <t>相談支援センター　安心計画</t>
  </si>
  <si>
    <t>510-0241</t>
  </si>
  <si>
    <t>鈴鹿市</t>
  </si>
  <si>
    <t>白子駅前21-10</t>
  </si>
  <si>
    <t>059-388-8211</t>
  </si>
  <si>
    <t>059-373-7123</t>
  </si>
  <si>
    <t>合同会社キャリアアップ東海</t>
  </si>
  <si>
    <t>伊勢障害者計画相談支援事業所</t>
  </si>
  <si>
    <t>相談支援事業所ピラミッド</t>
  </si>
  <si>
    <t>富州原町27番3号</t>
  </si>
  <si>
    <t>特定非営利活動法人　障害者支援グループ　ピラミッド</t>
  </si>
  <si>
    <t>社会福祉法人伊勢市社会福祉協議会</t>
  </si>
  <si>
    <t>相談支援事業所みらい</t>
  </si>
  <si>
    <t>勝田4876番地1</t>
  </si>
  <si>
    <t>社会福祉法人玉城町社会福祉協議会</t>
  </si>
  <si>
    <t>510-8016</t>
  </si>
  <si>
    <t>059-365-1682</t>
  </si>
  <si>
    <t>0596-63-8550</t>
  </si>
  <si>
    <t>519-0433</t>
  </si>
  <si>
    <t>0596-58-6915</t>
  </si>
  <si>
    <t>0596-58-6916</t>
  </si>
  <si>
    <t>嬉野森本町字斧トキ1556番地</t>
  </si>
  <si>
    <t>0598-48-8822</t>
  </si>
  <si>
    <t>0598-43-2100</t>
  </si>
  <si>
    <t>515-2402</t>
  </si>
  <si>
    <t>別名3丁目2-12</t>
  </si>
  <si>
    <t>059-329-5657</t>
  </si>
  <si>
    <t>059-329-5658</t>
  </si>
  <si>
    <t>桑名員弁圏域計</t>
  </si>
  <si>
    <t>桑名市、いなべ市、木曽岬町、東員町</t>
  </si>
  <si>
    <t>四日市圏域計</t>
  </si>
  <si>
    <t>四日市市、菰野町、朝日町、川越町</t>
  </si>
  <si>
    <t>鈴鹿亀山圏域計</t>
  </si>
  <si>
    <t>鈴鹿市、亀山市</t>
  </si>
  <si>
    <t>津圏域計</t>
  </si>
  <si>
    <t>松阪多気圏域計</t>
  </si>
  <si>
    <t>松阪市、多気町、明和町、大台町</t>
  </si>
  <si>
    <t>伊勢志摩圏域計</t>
  </si>
  <si>
    <t>伊勢市、志摩市、鳥羽市、玉城町、度会町、大紀町、南伊勢町</t>
  </si>
  <si>
    <t>伊賀圏域計</t>
  </si>
  <si>
    <t>伊賀市、名張市</t>
  </si>
  <si>
    <t>紀北圏域計</t>
  </si>
  <si>
    <t>尾鷲市、紀北町</t>
  </si>
  <si>
    <t>紀南圏域計</t>
  </si>
  <si>
    <t>熊野市、御浜町、紀宝町</t>
  </si>
  <si>
    <t>合計</t>
  </si>
  <si>
    <t>社会福祉法人桑名市社会福祉協議会</t>
  </si>
  <si>
    <t>サポートテラス　わかたけ</t>
  </si>
  <si>
    <t>波木町1335番地1</t>
  </si>
  <si>
    <t>社会福祉法人　わかたけ</t>
  </si>
  <si>
    <t>障害児相談支援</t>
  </si>
  <si>
    <t>聖和福祉会相談センター</t>
  </si>
  <si>
    <t>社会福祉法人聖和福祉会</t>
  </si>
  <si>
    <t>宮の里ライフステーション</t>
  </si>
  <si>
    <t>宮古728-18</t>
  </si>
  <si>
    <t>社会福祉法人伊勢亀鈴会</t>
  </si>
  <si>
    <t>志摩福祉センター障がい者相談支援事業所</t>
  </si>
  <si>
    <t>阿児町神明1539番地4</t>
  </si>
  <si>
    <t>志摩広域行政組合</t>
  </si>
  <si>
    <t>510-0961</t>
  </si>
  <si>
    <t>059-321-4149</t>
  </si>
  <si>
    <t>059-321-4167</t>
  </si>
  <si>
    <t>516-0018</t>
  </si>
  <si>
    <t>0596-20-4756</t>
  </si>
  <si>
    <t>517-0502</t>
  </si>
  <si>
    <t>0599-43-6068</t>
  </si>
  <si>
    <t>0599-43-6072</t>
  </si>
  <si>
    <t>519-0427</t>
  </si>
  <si>
    <t>0596-58-8588</t>
  </si>
  <si>
    <t>0596-58-5033</t>
  </si>
  <si>
    <t>津市児童発達支援センター</t>
  </si>
  <si>
    <t>514-0071</t>
  </si>
  <si>
    <t>分部1203番地</t>
  </si>
  <si>
    <t>059-271-8080</t>
  </si>
  <si>
    <t>059-239-1060</t>
  </si>
  <si>
    <t>障害児相談支援</t>
  </si>
  <si>
    <t>無</t>
  </si>
  <si>
    <t>相談支援事業所ぷらん結</t>
  </si>
  <si>
    <t>障害者相談支援事業所　菰野聖十字の家</t>
  </si>
  <si>
    <t>三重郡菰野町</t>
  </si>
  <si>
    <t>宿野1433-69</t>
  </si>
  <si>
    <t>059-394-2511</t>
  </si>
  <si>
    <t>059-394-0081</t>
  </si>
  <si>
    <t>510-1232</t>
  </si>
  <si>
    <t>社会福祉法人鈴鹿聖十字会</t>
  </si>
  <si>
    <t>障害児相談支援</t>
  </si>
  <si>
    <t>相談支援事業コーケン</t>
  </si>
  <si>
    <t>514-0015</t>
  </si>
  <si>
    <t>寿町11番28号</t>
  </si>
  <si>
    <t>059-213-3900</t>
  </si>
  <si>
    <t>059-213-3901</t>
  </si>
  <si>
    <t>特定非営利活動法人　コーケン</t>
  </si>
  <si>
    <t>計画相談支援</t>
  </si>
  <si>
    <t>相談支援事業所　ふれんど</t>
  </si>
  <si>
    <t>515-0814</t>
  </si>
  <si>
    <t>松阪市</t>
  </si>
  <si>
    <t>久保田町171番地3</t>
  </si>
  <si>
    <t>0598-21-9980</t>
  </si>
  <si>
    <t>0598-20-8220</t>
  </si>
  <si>
    <t>社会福祉法人　フレンド</t>
  </si>
  <si>
    <t>諏訪町3-15</t>
  </si>
  <si>
    <t>090-6083-9696</t>
  </si>
  <si>
    <t>059-993-0886</t>
  </si>
  <si>
    <t>障害児相談支援</t>
  </si>
  <si>
    <t>指定特定相談支援事業所　てとて</t>
  </si>
  <si>
    <t>519-5711</t>
  </si>
  <si>
    <t>特定非営利活動法人　てとて</t>
  </si>
  <si>
    <t>相談支援センターかがやき</t>
  </si>
  <si>
    <t>511-1125</t>
  </si>
  <si>
    <t>長島町源部外面330番地</t>
  </si>
  <si>
    <t>0594-42-4561</t>
  </si>
  <si>
    <t>0594-42-4563</t>
  </si>
  <si>
    <t>社会福祉法人のぞみの里</t>
  </si>
  <si>
    <t>510-0085</t>
  </si>
  <si>
    <t>0594-27-7188</t>
  </si>
  <si>
    <t>0594-24-6777</t>
  </si>
  <si>
    <t>医療法人　北勢会</t>
  </si>
  <si>
    <t>障がい者相談支援センターそういん</t>
  </si>
  <si>
    <t>相談支援事業所　ヤマト</t>
  </si>
  <si>
    <t>515-2105</t>
  </si>
  <si>
    <t>松阪市</t>
  </si>
  <si>
    <t>肥留町385-1</t>
  </si>
  <si>
    <t>0598-30-6616</t>
  </si>
  <si>
    <t>株式会社　ヤマト塚本</t>
  </si>
  <si>
    <t>障害児相談支援</t>
  </si>
  <si>
    <t>伊勢地区医師会特定計画相談事業所</t>
  </si>
  <si>
    <t>516-0035</t>
  </si>
  <si>
    <t>伊勢市</t>
  </si>
  <si>
    <t>勢田町613-12</t>
  </si>
  <si>
    <t>0596-27-6711</t>
  </si>
  <si>
    <t>0596-27-6838</t>
  </si>
  <si>
    <t>一般社団法人　伊勢地区医師会</t>
  </si>
  <si>
    <t>志摩市社会福祉協議会　社協相談支援センターゆうゆう</t>
  </si>
  <si>
    <t>517-0603</t>
  </si>
  <si>
    <t>大王町波切3243-1</t>
  </si>
  <si>
    <t>0599-72-4800</t>
  </si>
  <si>
    <t>0599-72-4801</t>
  </si>
  <si>
    <t>志摩市社会福祉協議会　社協相談支援センターかがやき</t>
  </si>
  <si>
    <t>514-0072</t>
  </si>
  <si>
    <t>小舟393</t>
  </si>
  <si>
    <t>059-271-9166</t>
  </si>
  <si>
    <t>障害児相談支援</t>
  </si>
  <si>
    <t>相談支援事業所　プランゲート</t>
  </si>
  <si>
    <t>511-0821</t>
  </si>
  <si>
    <t>大字矢田459-1　セレーノＡ棟101</t>
  </si>
  <si>
    <t>0594-87-7284</t>
  </si>
  <si>
    <t>-</t>
  </si>
  <si>
    <t>合同会社　Ｋ＆Ｋ</t>
  </si>
  <si>
    <t>申請者の所在地</t>
  </si>
  <si>
    <t>三重県桑名市大字矢田４５９－１　セレーノＡ棟１０１</t>
  </si>
  <si>
    <t>三重県いなべ市北勢町麻生田１５２５番地</t>
  </si>
  <si>
    <t>三重県いなべ市大安町大井田２６６９番地５</t>
  </si>
  <si>
    <t>三重県員弁郡東員町山田1546-1</t>
  </si>
  <si>
    <t>三重県員弁郡東員町大字山田2013</t>
  </si>
  <si>
    <t>三重県いなべ市北勢町麻生田１５２５</t>
  </si>
  <si>
    <t>三重県桑名市吉津屋町48番地2</t>
  </si>
  <si>
    <t>三重県桑名市常盤町５１番地</t>
  </si>
  <si>
    <t>三重県桑名市長島町源部外面３３０番地</t>
  </si>
  <si>
    <t>三重県いなべ市北勢町麻生田1525番地</t>
  </si>
  <si>
    <t>三重県四日市市西日野町2806－1</t>
  </si>
  <si>
    <t>三重県四日市市波木町３９８－１</t>
  </si>
  <si>
    <t>三重県四日市市諏訪町2-2</t>
  </si>
  <si>
    <t>三重県四日市市馳出町3丁目22番地</t>
  </si>
  <si>
    <t>三重県四日市市別名三丁目３－１０</t>
  </si>
  <si>
    <t>三重県四日市市西坂部町1157</t>
  </si>
  <si>
    <t>三重県三重郡菰野町大字杉谷字泥前1573</t>
  </si>
  <si>
    <t>三重県四日市市釆女町418番地の1</t>
  </si>
  <si>
    <t>三重県三重郡川越町豊田一色314番地</t>
  </si>
  <si>
    <t>三重県四日市市諏訪町1番5号</t>
  </si>
  <si>
    <t>三重県四日市市富州原町27番3号</t>
  </si>
  <si>
    <t>三重県四日市市波木町1335番地1</t>
  </si>
  <si>
    <t>三重県三重郡菰野町大字宿野1433番地の74</t>
  </si>
  <si>
    <t>三重県鈴鹿市上田町１２８４</t>
  </si>
  <si>
    <t>三重県鈴鹿市住吉３丁目５番３号</t>
  </si>
  <si>
    <t>三重県鈴鹿市神戸地子町383番地1</t>
  </si>
  <si>
    <t>三重県鈴鹿市石薬師町字寺東452-68</t>
  </si>
  <si>
    <t>三重県鈴鹿市八野町４２８番地の１</t>
  </si>
  <si>
    <t>三重県鈴鹿市地子町６００番地</t>
  </si>
  <si>
    <t>三重県鈴鹿市江島本町26番11号</t>
  </si>
  <si>
    <t>三重県四日市市富田一色町33番40号</t>
  </si>
  <si>
    <t>三重県津市城山一丁目８番１６号</t>
  </si>
  <si>
    <t>三重県津市大字産品字中之谷７３２番地の１</t>
  </si>
  <si>
    <t>三重県津市西丸之内7番20号</t>
  </si>
  <si>
    <t>三重県津市安濃町今徳２４７番地</t>
  </si>
  <si>
    <t>三重県津市一身田大古曽670番地2</t>
  </si>
  <si>
    <t>三重県津市豊が丘二丁目59番1号</t>
  </si>
  <si>
    <t>三重県津市久居新町１１５２番地１</t>
  </si>
  <si>
    <t>三重県度会郡大紀町滝原１１９５番１</t>
  </si>
  <si>
    <t>三重県津市片田長谷町２２６番地</t>
  </si>
  <si>
    <t>三重県津市河芸町上野1168番地237</t>
  </si>
  <si>
    <t>三重県津市中河原３９９番地１</t>
  </si>
  <si>
    <t>三重県津市戸木町4187番</t>
  </si>
  <si>
    <t>三重県津市八町三丁目14番12号</t>
  </si>
  <si>
    <t>三重県津市西丸之内23番1号</t>
  </si>
  <si>
    <t>三重県津市寿町１１番２８号</t>
  </si>
  <si>
    <t>三重県松阪市久保町１９２７－６</t>
  </si>
  <si>
    <t>三重県松阪市稲木町１００８</t>
  </si>
  <si>
    <t>三重県多気郡多気町四疋田587－1</t>
  </si>
  <si>
    <t>三重県多気郡明和町大字馬之上９１７番地の１</t>
  </si>
  <si>
    <t>三重県松阪市飯南町粥見1249-1</t>
  </si>
  <si>
    <t>三重県松阪市朝日町１区１５－６</t>
  </si>
  <si>
    <t>三重県松阪市小阿坂町２２５３番地２</t>
  </si>
  <si>
    <t>三重県松阪市久保町1843番地7</t>
  </si>
  <si>
    <t>三重県松阪市嬉野森本町字斧トキ1556番地</t>
  </si>
  <si>
    <t>三重県松阪市久保田町１７１番地３</t>
  </si>
  <si>
    <t>三重県松阪市塚本町123</t>
  </si>
  <si>
    <t>三重県多気郡多気町丹生4701番地</t>
  </si>
  <si>
    <t>三重県伊勢市辻久留３－１７－５</t>
  </si>
  <si>
    <t>三重県伊勢市勢田町613-12</t>
  </si>
  <si>
    <t>三重県志摩市磯部町迫間955</t>
  </si>
  <si>
    <t>三重県鳥羽市大明東町２－５</t>
  </si>
  <si>
    <t>三重県度会郡度会町棚橋1202番地</t>
  </si>
  <si>
    <t>三重県度会郡南伊勢町五ケ所浦２９２８</t>
  </si>
  <si>
    <t>三重県志摩市阿児町鵜方1980番地</t>
  </si>
  <si>
    <t>三重県度会郡大紀町錦736-7</t>
  </si>
  <si>
    <t>三重県四日市市西日野町2806番地1</t>
  </si>
  <si>
    <t>三重県伊勢市楠部町150番15</t>
  </si>
  <si>
    <t>三重県伊勢市御薗町長屋2767番地</t>
  </si>
  <si>
    <t>三重県度会郡玉城町勝田4876番地1</t>
  </si>
  <si>
    <t>三重県伊勢市岩渕1丁目7番29号</t>
  </si>
  <si>
    <t>三重県志摩市阿児町神明1537番地1</t>
  </si>
  <si>
    <t>三重県鈴鹿市八野町４２８番地１</t>
  </si>
  <si>
    <t>三重県伊賀市緑ケ丘南町3948-16</t>
  </si>
  <si>
    <t>三重県伊賀市上野愛宕町2903番地</t>
  </si>
  <si>
    <t>三重県名張市美旗中村２３２６番地</t>
  </si>
  <si>
    <t>三重県名張市夏見3260-1</t>
  </si>
  <si>
    <t>三重県伊賀市朝屋７３９番地の２</t>
  </si>
  <si>
    <t>三重県津市本町26番地13号</t>
  </si>
  <si>
    <t>三重県尾鷲市栄町５－５</t>
  </si>
  <si>
    <t>三重県尾鷲市矢浜一丁目１５番４５号</t>
  </si>
  <si>
    <t>三重県熊野市久生屋町８６８</t>
  </si>
  <si>
    <t>三重県南牟婁郡御浜町大字下市木２０４０番地</t>
  </si>
  <si>
    <t>三重県南牟婁郡御浜町大字志原字赤崎平１８１９番地３３</t>
  </si>
  <si>
    <t>和歌山県東牟婁郡那智勝浦町中里５７５</t>
  </si>
  <si>
    <t>三重県南牟婁郡紀宝町井田２１９１番地の３</t>
  </si>
  <si>
    <t>三重県熊野市有馬町４５２０－３２９</t>
  </si>
  <si>
    <t>三重県熊野市井戸町1150番地</t>
  </si>
  <si>
    <t>三重県いなべ市大安町大井田2669番地5</t>
  </si>
  <si>
    <t>三重県員弁郡東員町山田2013番地</t>
  </si>
  <si>
    <t>三重県桑名市常盤町51番地</t>
  </si>
  <si>
    <t>三重県四日市市馳出町3丁目22番</t>
  </si>
  <si>
    <t>三重県四日市市別名3丁目3-10</t>
  </si>
  <si>
    <t>三重県三重郡菰野町潤田1281番地</t>
  </si>
  <si>
    <t>三重県四日市市西坂部町1157番</t>
  </si>
  <si>
    <t>三重県鈴鹿市上田町1284</t>
  </si>
  <si>
    <t>三重県鈴鹿市住吉三丁目5番3号</t>
  </si>
  <si>
    <t>三重県鈴鹿市八野町428-1</t>
  </si>
  <si>
    <t>三重県鈴鹿市地子町600番地</t>
  </si>
  <si>
    <t>三重県津市産品字中之谷732-1</t>
  </si>
  <si>
    <t>三重県津市久居新町1152番地1</t>
  </si>
  <si>
    <t>三重県津市中河原399番地1</t>
  </si>
  <si>
    <t>三重県津市西丸之内２３番１号</t>
  </si>
  <si>
    <t>三重県津市木造町字初尾サ1824番1</t>
  </si>
  <si>
    <t>三重県松阪市久保町1927番地6</t>
  </si>
  <si>
    <t>三重県松阪市稲木町1008番地</t>
  </si>
  <si>
    <t>三重県多気郡明和町馬之上917番地の1</t>
  </si>
  <si>
    <t>三重県松阪市飯南町粥見1249番地の1</t>
  </si>
  <si>
    <t>三重県多気郡大台町粟生1010番地</t>
  </si>
  <si>
    <t>三重県鳥羽市大明東町2番5号</t>
  </si>
  <si>
    <t>三重県度会郡南伊勢町五ケ所浦2928番地</t>
  </si>
  <si>
    <t>三重県鈴鹿市八野町428番地1</t>
  </si>
  <si>
    <t>三重県伊賀市緑ケ丘南町3948番地16</t>
  </si>
  <si>
    <t>三重県尾鷲市栄町5番5号</t>
  </si>
  <si>
    <t>三重県尾鷲市矢浜一丁目15番45号</t>
  </si>
  <si>
    <t>三重県南牟婁郡御浜町下市木2040番地</t>
  </si>
  <si>
    <t>三重県南牟婁郡御浜町志原字赤崎平1819番地33</t>
  </si>
  <si>
    <t>鳥羽市社会福祉協議会指定障害相談支援事業所キ・ラ・ラ</t>
  </si>
  <si>
    <t>障害児相談支援</t>
  </si>
  <si>
    <t>518-0032</t>
  </si>
  <si>
    <t>朝屋725番地の1</t>
  </si>
  <si>
    <t>0595-21-1121</t>
  </si>
  <si>
    <t>0595-26-7600</t>
  </si>
  <si>
    <t>相談支援事業所　すまいるしーど</t>
  </si>
  <si>
    <t>519-4325</t>
  </si>
  <si>
    <t>有馬町5703番地10</t>
  </si>
  <si>
    <t>0597-85-4225</t>
  </si>
  <si>
    <t>0597-89-7012</t>
  </si>
  <si>
    <t>株式会社　エル・ティー・ティー・エフ</t>
  </si>
  <si>
    <t>三重県熊野市有馬町５７０３番地１０</t>
  </si>
  <si>
    <t>障害児相談支援</t>
  </si>
  <si>
    <t>相談支援事業所ぐろうす</t>
  </si>
  <si>
    <t>517-0023</t>
  </si>
  <si>
    <t>0599-25-0906</t>
  </si>
  <si>
    <t>0599-25-1516</t>
  </si>
  <si>
    <t>株式会社クオール</t>
  </si>
  <si>
    <t>三重県鳥羽市幸丘１０４０－７</t>
  </si>
  <si>
    <t>障害児相談支援</t>
  </si>
  <si>
    <t>相談支援事業所　かすみ草</t>
  </si>
  <si>
    <t>515-0507</t>
  </si>
  <si>
    <t>村松町4785-3</t>
  </si>
  <si>
    <t>0596-63-5075</t>
  </si>
  <si>
    <t>特定非営利活動法人　暖家</t>
  </si>
  <si>
    <t>三重県多気郡多気町土屋288</t>
  </si>
  <si>
    <t>亀山市社会福祉協議会　指定特定相談支援事業所</t>
  </si>
  <si>
    <t>519-0151</t>
  </si>
  <si>
    <t>若山町7-1</t>
  </si>
  <si>
    <t>0595-96-8078</t>
  </si>
  <si>
    <t>0595-82-9787</t>
  </si>
  <si>
    <t>社会福祉法人　亀山市社会福祉協議会</t>
  </si>
  <si>
    <t>三重県亀山市羽若町545番地</t>
  </si>
  <si>
    <t>亀山市社会福祉協議会　指定障害児相談支援事業所</t>
  </si>
  <si>
    <t>相談支援事業所　小山田苑</t>
  </si>
  <si>
    <t>512-1111</t>
  </si>
  <si>
    <t>山田町5500-3</t>
  </si>
  <si>
    <t>059-328-2500</t>
  </si>
  <si>
    <t>059-328-2520</t>
  </si>
  <si>
    <t>社会福祉法人　青山里会</t>
  </si>
  <si>
    <t>三重県四日市市山田町5500-1</t>
  </si>
  <si>
    <t>6級地</t>
  </si>
  <si>
    <t>7級地</t>
  </si>
  <si>
    <t>障害児相談支援</t>
  </si>
  <si>
    <t>春日町2丁目88番地2</t>
  </si>
  <si>
    <t>515-0078</t>
  </si>
  <si>
    <t>0595-65-8210</t>
  </si>
  <si>
    <t>三重県志摩市磯部町迫間955番地</t>
  </si>
  <si>
    <t>三重県四日市市大字日永５０３９番地</t>
  </si>
  <si>
    <t>相談支援事業所　すばる</t>
  </si>
  <si>
    <t>伊賀市</t>
  </si>
  <si>
    <t>社会福祉法人伊賀昴会</t>
  </si>
  <si>
    <t>木造町941番地</t>
  </si>
  <si>
    <t>059-202-2322</t>
  </si>
  <si>
    <t>514-1115</t>
  </si>
  <si>
    <t>514-1115</t>
  </si>
  <si>
    <t>三重県津市垂水2772番地38</t>
  </si>
  <si>
    <t>西日野町2806－1コミュニティセンター1階</t>
  </si>
  <si>
    <t>510-0943</t>
  </si>
  <si>
    <t>末広町2番5号</t>
  </si>
  <si>
    <t>514-0012</t>
  </si>
  <si>
    <t>相談支援センター　ほっとｈａｎｄ</t>
  </si>
  <si>
    <t>516-0014</t>
  </si>
  <si>
    <t>楠部町124番地8</t>
  </si>
  <si>
    <t>0596-20-2300</t>
  </si>
  <si>
    <t>0596-20-2301</t>
  </si>
  <si>
    <t>合同会社ｇｒａｔｅｆｕｌ</t>
  </si>
  <si>
    <t>株式会社ケアサポートつくし</t>
  </si>
  <si>
    <t>特定相談支援事業所ひなた</t>
  </si>
  <si>
    <t>相談支援事業所フォーエバーライフ</t>
  </si>
  <si>
    <t>510-8012</t>
  </si>
  <si>
    <t>510-8012</t>
  </si>
  <si>
    <t>茂福町1－21</t>
  </si>
  <si>
    <t>059-363-7157</t>
  </si>
  <si>
    <t>059-363-7157</t>
  </si>
  <si>
    <t>有限会社フォーエバーライフ</t>
  </si>
  <si>
    <t>相談支援センターなごみ</t>
  </si>
  <si>
    <t>特定非営利活動法人なごみ</t>
  </si>
  <si>
    <t>050-3153-3371</t>
  </si>
  <si>
    <t>木造町1824番地1</t>
  </si>
  <si>
    <t>相談支援センターかさ</t>
  </si>
  <si>
    <t>圏域</t>
  </si>
  <si>
    <t>指定事業所数（箇所）</t>
  </si>
  <si>
    <t>桑員</t>
  </si>
  <si>
    <t>四日市</t>
  </si>
  <si>
    <t>鈴鹿亀山</t>
  </si>
  <si>
    <t>津</t>
  </si>
  <si>
    <t>松阪多気</t>
  </si>
  <si>
    <t>伊勢志摩</t>
  </si>
  <si>
    <t>伊賀</t>
  </si>
  <si>
    <t>紀北</t>
  </si>
  <si>
    <t>紀南</t>
  </si>
  <si>
    <t>特定相談支援</t>
  </si>
  <si>
    <t>相談支援事業所　みどりの家</t>
  </si>
  <si>
    <t>510-0885</t>
  </si>
  <si>
    <t>059-322-8498</t>
  </si>
  <si>
    <t>059-322-5128</t>
  </si>
  <si>
    <t>日永四丁目2番41号</t>
  </si>
  <si>
    <t>特定非営利活動法人みどりの家</t>
  </si>
  <si>
    <t>0598-67-9702</t>
  </si>
  <si>
    <t>合同会社大黒屋藤兵衛</t>
  </si>
  <si>
    <t>三重県四日市市茂福町1－21</t>
  </si>
  <si>
    <t>三重県四日市市日永四丁目2番41号</t>
  </si>
  <si>
    <t>三重県津市末広町2番5号</t>
  </si>
  <si>
    <t>三重県津市木造町1824番地1</t>
  </si>
  <si>
    <t>三重県津市垂水2772番地38</t>
  </si>
  <si>
    <t>三重県松阪市春日町2丁目88番地2</t>
  </si>
  <si>
    <t>三重県伊勢市楠部町124番地8</t>
  </si>
  <si>
    <t>三重県伊賀市四十九町２１０７</t>
  </si>
  <si>
    <t>三重県四日市市茂福町1－21</t>
  </si>
  <si>
    <t>三重県津市末広町2番5号</t>
  </si>
  <si>
    <t>059-262-2323</t>
  </si>
  <si>
    <t>511-0428</t>
  </si>
  <si>
    <t>相談支援事業所あいぷろ</t>
  </si>
  <si>
    <t>512-0911</t>
  </si>
  <si>
    <t>059-358-0064</t>
  </si>
  <si>
    <t>059-358-3144</t>
  </si>
  <si>
    <t>社会福祉法人あいプロジェクト</t>
  </si>
  <si>
    <t>三重県四日市市生桑町字高田549番地1</t>
  </si>
  <si>
    <t>指定
年月日</t>
  </si>
  <si>
    <t>指定更新
年月日</t>
  </si>
  <si>
    <t>指定
有効期限</t>
  </si>
  <si>
    <t>地域
区分</t>
  </si>
  <si>
    <t>7級地</t>
  </si>
  <si>
    <t>地域
区分</t>
  </si>
  <si>
    <t>行動障害支援体制加算</t>
  </si>
  <si>
    <t>要医療児者支援体制加算</t>
  </si>
  <si>
    <t>精神障害者支援体制加算</t>
  </si>
  <si>
    <t>Ⅱ</t>
  </si>
  <si>
    <t>○</t>
  </si>
  <si>
    <t>Ⅳ</t>
  </si>
  <si>
    <t>○</t>
  </si>
  <si>
    <t>Ⅲ</t>
  </si>
  <si>
    <t>志摩市社会福祉協議会　社協相談支援センターあおぞら</t>
  </si>
  <si>
    <t>寿町３丁目11　太平洋桑名ビル２Ｆ</t>
  </si>
  <si>
    <t>社会福祉法人いなべ市社会福祉協議会</t>
  </si>
  <si>
    <t>三重県いなべ市北勢町阿下喜2624-2</t>
  </si>
  <si>
    <t>庄野共進２丁目2-9</t>
  </si>
  <si>
    <t>059-392-5186</t>
  </si>
  <si>
    <t>059-392-5187</t>
  </si>
  <si>
    <t>三重県津市垂水1300番地30</t>
  </si>
  <si>
    <t>○</t>
  </si>
  <si>
    <t>ハッピー相談支援事業所</t>
  </si>
  <si>
    <t>510-8014</t>
  </si>
  <si>
    <t>059-365-1595</t>
  </si>
  <si>
    <t>059-365-1596</t>
  </si>
  <si>
    <t>富田一丁目158番地2</t>
  </si>
  <si>
    <t>有限会社ラ・ディッシュ</t>
  </si>
  <si>
    <t>三重県三重郡朝日町大字小向８２７番地１９</t>
  </si>
  <si>
    <t>無</t>
  </si>
  <si>
    <t>サクラサクラ相談支援センター</t>
  </si>
  <si>
    <t>519-0103</t>
  </si>
  <si>
    <t>川合町103番地</t>
  </si>
  <si>
    <t>059-584-0002</t>
  </si>
  <si>
    <t>059-584-0003</t>
  </si>
  <si>
    <t>あんしん介護株式会社</t>
  </si>
  <si>
    <t>三重県鈴鹿市石薬師町171番地の7</t>
  </si>
  <si>
    <t>障害児相談支援</t>
  </si>
  <si>
    <t>519-0103</t>
  </si>
  <si>
    <t>059-584-0002</t>
  </si>
  <si>
    <t>059-584-0003</t>
  </si>
  <si>
    <t>514-0011</t>
  </si>
  <si>
    <t>三重県津市高洲町23番25号Ｃ棟</t>
  </si>
  <si>
    <t>ＡＰプラン相談支援事業所</t>
  </si>
  <si>
    <t>高洲町23番25号Ｃ棟</t>
  </si>
  <si>
    <t>050-6863-7610</t>
  </si>
  <si>
    <t>050-6863-6004</t>
  </si>
  <si>
    <t>○</t>
  </si>
  <si>
    <t>相談支援センター　りんくる</t>
  </si>
  <si>
    <t>小片野町1468-1</t>
  </si>
  <si>
    <t>0598-34-1822</t>
  </si>
  <si>
    <t>0598-34-1833</t>
  </si>
  <si>
    <t>515-1204</t>
  </si>
  <si>
    <t>特定非営利活動法人ユニバーサル就労センター</t>
  </si>
  <si>
    <t>510-0086</t>
  </si>
  <si>
    <t>三重県四日市市諏訪栄町3番4号</t>
  </si>
  <si>
    <t>059-355-2205</t>
  </si>
  <si>
    <t>諏訪栄町3番4号</t>
  </si>
  <si>
    <t>○</t>
  </si>
  <si>
    <t>四日市市</t>
  </si>
  <si>
    <t>６級地</t>
  </si>
  <si>
    <t>計画相談支援</t>
  </si>
  <si>
    <t>障害児相談支援</t>
  </si>
  <si>
    <t>相談支援事業所　カキノキ</t>
  </si>
  <si>
    <t>515-0315</t>
  </si>
  <si>
    <t>多気郡明和町</t>
  </si>
  <si>
    <t>蓑村735番地</t>
  </si>
  <si>
    <t>0596-67-7968</t>
  </si>
  <si>
    <t>株式会社bunanoki</t>
  </si>
  <si>
    <t>三重県松阪市日野町５７５</t>
  </si>
  <si>
    <t>その他</t>
  </si>
  <si>
    <t>○</t>
  </si>
  <si>
    <t>○</t>
  </si>
  <si>
    <t>相談支援事業所　いずみ</t>
  </si>
  <si>
    <t>北大社前川原139</t>
  </si>
  <si>
    <t>0594-84-5031</t>
  </si>
  <si>
    <t>0594-84-5012</t>
  </si>
  <si>
    <t>H30.7.30名称、所在地、TEL。FAX変更</t>
  </si>
  <si>
    <t>障害児相談支援</t>
  </si>
  <si>
    <t>指定相談支援事業所　はじめのいっぽ</t>
  </si>
  <si>
    <t>515-1413</t>
  </si>
  <si>
    <t>飯南町有間野993番地</t>
  </si>
  <si>
    <t>070-4338-4057</t>
  </si>
  <si>
    <t>0598-32-2809</t>
  </si>
  <si>
    <t>特定非営利活動法人月灯り</t>
  </si>
  <si>
    <t>三重県松阪市飯南町有間野1037番地2</t>
  </si>
  <si>
    <t>相談支援事業所 エンジョイ</t>
  </si>
  <si>
    <t>513-0806</t>
  </si>
  <si>
    <t>059-379-5004</t>
  </si>
  <si>
    <t>059-379-5002</t>
  </si>
  <si>
    <t>株式会社エンジョイ</t>
  </si>
  <si>
    <t>三重県鈴鹿市算所１丁目3-11</t>
  </si>
  <si>
    <t>６級地</t>
  </si>
  <si>
    <t>510-0822</t>
  </si>
  <si>
    <t>070-3120-2814</t>
  </si>
  <si>
    <t>050-3588-0564</t>
  </si>
  <si>
    <t>ＡＨＣグループ株式会社</t>
  </si>
  <si>
    <t>東京都千代田区岩本町二丁目11番9号</t>
  </si>
  <si>
    <t>三重県亀山市能褒野町3-13</t>
  </si>
  <si>
    <t>相談支援事業所　ふわり</t>
  </si>
  <si>
    <t>511-0834</t>
  </si>
  <si>
    <t>大福681番地1</t>
  </si>
  <si>
    <t>0594-82-6373</t>
  </si>
  <si>
    <t>0594-82-6374</t>
  </si>
  <si>
    <t>奏合同会社</t>
  </si>
  <si>
    <t>0597-89-4375</t>
  </si>
  <si>
    <t>0597-89-0375</t>
  </si>
  <si>
    <t>ケアサービスたんぽぽ</t>
  </si>
  <si>
    <t>511-0041</t>
  </si>
  <si>
    <t>外堀45</t>
  </si>
  <si>
    <t>0594-21-3917</t>
  </si>
  <si>
    <t>0594-84-7151</t>
  </si>
  <si>
    <t>有限会社たんぽぽの里城南</t>
  </si>
  <si>
    <t>三重県桑名市外堀45</t>
  </si>
  <si>
    <t>白塚町4996</t>
  </si>
  <si>
    <t>三重県津市白塚町4996</t>
  </si>
  <si>
    <t>○</t>
  </si>
  <si>
    <t>○</t>
  </si>
  <si>
    <t>相談支援レーヴ</t>
  </si>
  <si>
    <t>510-0946</t>
  </si>
  <si>
    <t>小林町3018-271</t>
  </si>
  <si>
    <t>059-329-5262</t>
  </si>
  <si>
    <t>059-329-5263</t>
  </si>
  <si>
    <t>特定非営利活動法人なちゅらん</t>
  </si>
  <si>
    <t>三重県四日市市高花平二丁目1-63</t>
  </si>
  <si>
    <t>かのんケアプランニング</t>
  </si>
  <si>
    <t>515-2344</t>
  </si>
  <si>
    <t>美濃田町535</t>
  </si>
  <si>
    <t>0598-58-1290</t>
  </si>
  <si>
    <t>0598-63-1813</t>
  </si>
  <si>
    <t>有限会社川端成形工業</t>
  </si>
  <si>
    <t>三重県松阪市美濃田町535</t>
  </si>
  <si>
    <t>三重県南牟婁郡御浜町神木2107-8</t>
  </si>
  <si>
    <t>特定非営利活動法人南紀会 南紀さんさんワーク</t>
  </si>
  <si>
    <t>519-5201</t>
  </si>
  <si>
    <t>神木2107-8</t>
  </si>
  <si>
    <t>05979-2-3044</t>
  </si>
  <si>
    <t>05979-2-3099</t>
  </si>
  <si>
    <t>四日市市下海老町185番地1</t>
  </si>
  <si>
    <t>059-325-4121</t>
  </si>
  <si>
    <t>059-325-4122</t>
  </si>
  <si>
    <t>512-1203</t>
  </si>
  <si>
    <t>○</t>
  </si>
  <si>
    <t>0598-30-5422</t>
  </si>
  <si>
    <t>錦736-7</t>
  </si>
  <si>
    <t>○</t>
  </si>
  <si>
    <t>○</t>
  </si>
  <si>
    <t>相談支援事業所「ファイト」</t>
  </si>
  <si>
    <t>神津佐513-1</t>
  </si>
  <si>
    <t>三重県松阪市川井町268-3</t>
  </si>
  <si>
    <t>三重県松阪市殿町1563</t>
  </si>
  <si>
    <t>相談支援事業所　ほたるいせ</t>
  </si>
  <si>
    <t>519-0506</t>
  </si>
  <si>
    <t>0596-21-3313</t>
  </si>
  <si>
    <t>株式会社ジェネラス</t>
  </si>
  <si>
    <t>愛知県名古屋市中区千代田2丁目16-28 グラシア2号館4階</t>
  </si>
  <si>
    <t>059-367-7050</t>
  </si>
  <si>
    <t>殿町１５６３番地</t>
  </si>
  <si>
    <t>515-0073</t>
  </si>
  <si>
    <t>515-0005</t>
  </si>
  <si>
    <t>鎌田町213-1</t>
  </si>
  <si>
    <t>0598-30-5564</t>
  </si>
  <si>
    <t>516-0041</t>
  </si>
  <si>
    <t>常磐2丁目2番7号</t>
  </si>
  <si>
    <t>○</t>
  </si>
  <si>
    <t>アイリス相談支援センター</t>
  </si>
  <si>
    <t>511-0428</t>
  </si>
  <si>
    <t>0594-72-7722</t>
  </si>
  <si>
    <t>0594-72-7744</t>
  </si>
  <si>
    <t>いなべ市</t>
  </si>
  <si>
    <t>北勢町阿下喜3700番地</t>
  </si>
  <si>
    <t>社会福祉法人 光風会</t>
  </si>
  <si>
    <t>三重県いなべ市北勢町阿下喜3728番地2</t>
  </si>
  <si>
    <t>0598-20-9191</t>
  </si>
  <si>
    <t>0598-20-9194</t>
  </si>
  <si>
    <t>マーベラス相談支援事業所</t>
  </si>
  <si>
    <t>510-0948</t>
  </si>
  <si>
    <t>室山町225番地1</t>
  </si>
  <si>
    <t>059-323-0081</t>
  </si>
  <si>
    <t>059-323-0582</t>
  </si>
  <si>
    <t>障害児相談支援</t>
  </si>
  <si>
    <t>516-0074</t>
  </si>
  <si>
    <t>本町2-4</t>
  </si>
  <si>
    <t>本町2-4</t>
  </si>
  <si>
    <t>0596-29-3388</t>
  </si>
  <si>
    <t>0596-64-8558</t>
  </si>
  <si>
    <t>株式会社ワァークスジャパン</t>
  </si>
  <si>
    <t>三重県伊勢市本町2-4</t>
  </si>
  <si>
    <t>室山町225番地1</t>
  </si>
  <si>
    <t>Ⅰ</t>
  </si>
  <si>
    <t>相談支援事業所はるかぜさん</t>
  </si>
  <si>
    <t>株式会社はるかぜファーム</t>
  </si>
  <si>
    <t>○</t>
  </si>
  <si>
    <t>○</t>
  </si>
  <si>
    <t>相談支援事業所　オレンジ</t>
  </si>
  <si>
    <t>514-0064</t>
  </si>
  <si>
    <t>津市</t>
  </si>
  <si>
    <t>長岡町82番地1</t>
  </si>
  <si>
    <t>059-221-5122</t>
  </si>
  <si>
    <t>059-221-5121</t>
  </si>
  <si>
    <t>株式会社ＧＴＯコーポレーション</t>
  </si>
  <si>
    <t>三重県津市長岡町82番地1</t>
  </si>
  <si>
    <t>株式会社ＡＰケア</t>
  </si>
  <si>
    <t>515-0813</t>
  </si>
  <si>
    <t>大塚町27番5</t>
  </si>
  <si>
    <t>0598-67-5495</t>
  </si>
  <si>
    <t>レゾン松阪</t>
  </si>
  <si>
    <t>515-0045</t>
  </si>
  <si>
    <t>駅部田町４４８番地３</t>
  </si>
  <si>
    <t>0598-31-1616</t>
  </si>
  <si>
    <t>株式会社サンテ</t>
  </si>
  <si>
    <t>三重県松阪市大黒田町６５８番地</t>
  </si>
  <si>
    <t>相談支援事業所トモニプラン</t>
  </si>
  <si>
    <t>514-0062</t>
  </si>
  <si>
    <t>三重県津市観音寺町１５２番地</t>
  </si>
  <si>
    <t>観音寺町１５２番地</t>
  </si>
  <si>
    <t>059-225-5001</t>
  </si>
  <si>
    <t>059-225-5002</t>
  </si>
  <si>
    <t>株式会社ウィズヒューマン</t>
  </si>
  <si>
    <t>0598-31-1660</t>
  </si>
  <si>
    <t>0598-31-1660</t>
  </si>
  <si>
    <t>相談支援事業所 虹の華</t>
  </si>
  <si>
    <t>三重県松阪市嬉野中川町1847-1ハイム中川103号</t>
  </si>
  <si>
    <t>0598-54-1001</t>
  </si>
  <si>
    <t>合同会社ライジング</t>
  </si>
  <si>
    <t>059-254-6611</t>
  </si>
  <si>
    <t>鈴鹿市第１療育センター</t>
  </si>
  <si>
    <t>特定相談支援事業所　笑まう</t>
  </si>
  <si>
    <t>510-0944</t>
  </si>
  <si>
    <t>株式会社エマウ</t>
  </si>
  <si>
    <t>三重県四日市市笹川七丁目９４番地５</t>
  </si>
  <si>
    <t>三重県三重郡菰野町潤田1281番地</t>
  </si>
  <si>
    <t>090-8679-5368</t>
  </si>
  <si>
    <t>相談支援事業所 アプリ四日市</t>
  </si>
  <si>
    <t>鵜の森1丁目12-3</t>
  </si>
  <si>
    <t>土橋178番地1</t>
  </si>
  <si>
    <t>しろべい社会福祉士相談支援事業所</t>
  </si>
  <si>
    <t>514-0084</t>
  </si>
  <si>
    <t>090-7866-3690</t>
  </si>
  <si>
    <t>片田町219番地5</t>
  </si>
  <si>
    <t>伊藤社会福祉事務所合同会社</t>
  </si>
  <si>
    <t>三重県津市片田町224番地2</t>
  </si>
  <si>
    <t>木曽岬町地域包括支援センター</t>
  </si>
  <si>
    <t>498-0807</t>
  </si>
  <si>
    <t>0567-68-8183</t>
  </si>
  <si>
    <t>0567-66-4511</t>
  </si>
  <si>
    <t>木曽岬町</t>
  </si>
  <si>
    <t>三重県桑名郡木曽岬町大字西対海地251番地</t>
  </si>
  <si>
    <t>519-0323</t>
  </si>
  <si>
    <t>伊船町2840番地</t>
  </si>
  <si>
    <t>〇</t>
  </si>
  <si>
    <t>〇</t>
  </si>
  <si>
    <t>粟生1010番地</t>
  </si>
  <si>
    <t>三重県多気郡大台町粟生1010番地</t>
  </si>
  <si>
    <t>伊賀市社会福祉協議会　紬　つむぎ</t>
  </si>
  <si>
    <t>518-0829</t>
  </si>
  <si>
    <t>三重県伊賀市平野山之下380番地5</t>
  </si>
  <si>
    <t>519-5701</t>
  </si>
  <si>
    <t>鵜殿1074番地1</t>
  </si>
  <si>
    <t>三重県南牟婁郡紀宝町鵜殿1074番地1</t>
  </si>
  <si>
    <t>0735-32-0957</t>
  </si>
  <si>
    <t>0735-32-0958</t>
  </si>
  <si>
    <t>519-2428</t>
  </si>
  <si>
    <t>0595-21-8123</t>
  </si>
  <si>
    <t>相談支援事業所リフレ</t>
  </si>
  <si>
    <t>特定非営利活動法人リュース</t>
  </si>
  <si>
    <t>社会福祉法人　九華福祉会</t>
  </si>
  <si>
    <t>511-0801</t>
  </si>
  <si>
    <t>桑名市大字今島字江向1820番地</t>
  </si>
  <si>
    <t>相談支援センターくわのみ</t>
  </si>
  <si>
    <t>0594-29-3811</t>
  </si>
  <si>
    <t>0594-29-3812</t>
  </si>
  <si>
    <t>指定障害児相談支援事業所ハナミズキ</t>
  </si>
  <si>
    <t>桑名市</t>
  </si>
  <si>
    <t>上之輪新田字沢側16-1</t>
  </si>
  <si>
    <t>特定非営利活動法人光の輪</t>
  </si>
  <si>
    <t>三重県桑名市下深谷部345-24</t>
  </si>
  <si>
    <t>6級地</t>
  </si>
  <si>
    <t>511-0001</t>
  </si>
  <si>
    <t>0594-82-7751</t>
  </si>
  <si>
    <t>0594-82-7752</t>
  </si>
  <si>
    <t>大紀町障がい者（児）相談支援センター</t>
  </si>
  <si>
    <t>519-2911</t>
  </si>
  <si>
    <t>0598-73-3366</t>
  </si>
  <si>
    <t>0598-73-2278</t>
  </si>
  <si>
    <t>久保田1丁目2-21</t>
  </si>
  <si>
    <t>059-359-2731</t>
  </si>
  <si>
    <t xml:space="preserve">
059-359-2730
</t>
  </si>
  <si>
    <t>特定相談支援事業所ケアプランセンターあすか</t>
  </si>
  <si>
    <t>久生屋町573</t>
  </si>
  <si>
    <t>熊野市</t>
  </si>
  <si>
    <t>0597-88-2077</t>
  </si>
  <si>
    <t>0597-88-2078</t>
  </si>
  <si>
    <t>特定非営利活動法人ケアプランセンターあすか</t>
  </si>
  <si>
    <t>三重県熊野市飛鳥町小阪321番地</t>
  </si>
  <si>
    <t>0598-20-8851</t>
  </si>
  <si>
    <t>0598-31-1588</t>
  </si>
  <si>
    <t>多気郡明和町</t>
  </si>
  <si>
    <t>　</t>
  </si>
  <si>
    <t>相談支援事業所　クローバー</t>
  </si>
  <si>
    <t>519-0271</t>
  </si>
  <si>
    <t>西庄内町4231番地2</t>
  </si>
  <si>
    <t>059-324-5377</t>
  </si>
  <si>
    <t>特定非営利活動法人クローバー</t>
  </si>
  <si>
    <t>三重県鈴鹿市南若松町3524番地1</t>
  </si>
  <si>
    <t>○</t>
  </si>
  <si>
    <t>三重県津市小舟393番地1</t>
  </si>
  <si>
    <t>小舟393番地1</t>
  </si>
  <si>
    <t>059-271-9188</t>
  </si>
  <si>
    <t>相談支援事業所わかば</t>
  </si>
  <si>
    <t>512-0911</t>
  </si>
  <si>
    <t>三重県四日市市生桑町234-1</t>
  </si>
  <si>
    <t>070-1506-4682</t>
  </si>
  <si>
    <t>059-993-0794</t>
  </si>
  <si>
    <t>株式会社ワンプレイス</t>
  </si>
  <si>
    <t>〇</t>
  </si>
  <si>
    <t>相談支援事業所　四季の郷富田</t>
  </si>
  <si>
    <t>510-0018</t>
  </si>
  <si>
    <t>059-330-0880</t>
  </si>
  <si>
    <t>059-330-0881</t>
  </si>
  <si>
    <t>白須賀2丁目11番4号</t>
  </si>
  <si>
    <t>生桑町234-1</t>
  </si>
  <si>
    <t>株式会社四季の郷</t>
  </si>
  <si>
    <t>三重県四日市市東茂福町4番4号</t>
  </si>
  <si>
    <t>みどりの森　相談支援事業所</t>
  </si>
  <si>
    <t>515-0043</t>
  </si>
  <si>
    <t>三重県松阪市下村町1963-2</t>
  </si>
  <si>
    <t>0598-60-0507</t>
  </si>
  <si>
    <t>0598-60-0508</t>
  </si>
  <si>
    <t>株式会社　みどりの森</t>
  </si>
  <si>
    <t>三重県松阪市清水町348番地3</t>
  </si>
  <si>
    <t>三重県津市乙部2154番地</t>
  </si>
  <si>
    <t>大明西町3-20</t>
  </si>
  <si>
    <t>大字日永５０４０番地</t>
  </si>
  <si>
    <t>510-8122</t>
  </si>
  <si>
    <t>伊勢市おおぞら児童園</t>
  </si>
  <si>
    <t>黒瀬町562番地103</t>
  </si>
  <si>
    <t>下村町1963-2</t>
  </si>
  <si>
    <t>特定非営利活動法人いろ葉</t>
  </si>
  <si>
    <t>三重県度会郡玉城町田丸214番地6</t>
  </si>
  <si>
    <t>インクルーシブデザインよつば</t>
  </si>
  <si>
    <t>515-0331</t>
  </si>
  <si>
    <t>0596-34-7381</t>
  </si>
  <si>
    <t>050-3142-2114</t>
  </si>
  <si>
    <t>佐田633</t>
  </si>
  <si>
    <t>〇</t>
  </si>
  <si>
    <t>機能強化型</t>
  </si>
  <si>
    <t>地域生活支援拠点等</t>
  </si>
  <si>
    <t>主任相談支援専門員配置</t>
  </si>
  <si>
    <t>ピアサポート体制加算</t>
  </si>
  <si>
    <t>Ⅲ</t>
  </si>
  <si>
    <t>Ⅲ</t>
  </si>
  <si>
    <t>ＮＰＯ法人ＨＡ－ＨＡ－ＨＡ</t>
  </si>
  <si>
    <t>相談支援事業所　子ＬＡＢ</t>
  </si>
  <si>
    <t>514-0042</t>
  </si>
  <si>
    <t>059-229-1515</t>
  </si>
  <si>
    <t>059-229-1516</t>
  </si>
  <si>
    <t>〇</t>
  </si>
  <si>
    <t>相談支援事業所　菜の花</t>
  </si>
  <si>
    <t>512-8047</t>
  </si>
  <si>
    <t>三重県四日市市八千代台三丁目1番地67</t>
  </si>
  <si>
    <t>八千代台三丁目1番地67</t>
  </si>
  <si>
    <t>059-337-2838</t>
  </si>
  <si>
    <t>059-337-2865</t>
  </si>
  <si>
    <t>株式会社菜の花</t>
  </si>
  <si>
    <t>Ⅳ</t>
  </si>
  <si>
    <t>岩渕2丁目4-9</t>
  </si>
  <si>
    <t>516-0037</t>
  </si>
  <si>
    <t>相談支援事業所ソーバーリビング</t>
  </si>
  <si>
    <t>514-0004</t>
  </si>
  <si>
    <t>059-222-7510</t>
  </si>
  <si>
    <t>津市</t>
  </si>
  <si>
    <t>栄町3丁目130番地</t>
  </si>
  <si>
    <t>特定非営利活動法人三重ダルク</t>
  </si>
  <si>
    <t>三重県津市栄町3丁目130番地</t>
  </si>
  <si>
    <t>○</t>
  </si>
  <si>
    <t>〇</t>
  </si>
  <si>
    <t>Ⅳ</t>
  </si>
  <si>
    <t>相談支援事業所　すきっぷ</t>
  </si>
  <si>
    <t>0595-41-1717</t>
  </si>
  <si>
    <t>○</t>
  </si>
  <si>
    <t>えん　ソーシャルサポート</t>
  </si>
  <si>
    <t>ＮＰＯ法人えん</t>
  </si>
  <si>
    <t>三重県伊賀市長田2063番地の1</t>
  </si>
  <si>
    <t>518-0031</t>
  </si>
  <si>
    <t>0595-41-2787</t>
  </si>
  <si>
    <t>0595-51-9571</t>
  </si>
  <si>
    <t>長田2063-1</t>
  </si>
  <si>
    <t>フォルテシモ</t>
  </si>
  <si>
    <t>514-0818</t>
  </si>
  <si>
    <t>059-253-2627</t>
  </si>
  <si>
    <t>合同会社フォルテシモ</t>
  </si>
  <si>
    <t>相談支援事業所ライツ</t>
  </si>
  <si>
    <t>井内字大山409番地5</t>
  </si>
  <si>
    <t>0735-33-1007</t>
  </si>
  <si>
    <t>0735-33-1008</t>
  </si>
  <si>
    <t>080-4535-0335</t>
  </si>
  <si>
    <t>三重県桑名市大福681番地1</t>
  </si>
  <si>
    <t>0599-66-1360</t>
  </si>
  <si>
    <t>0599-66-1360</t>
  </si>
  <si>
    <t>相談支援事業所アルコバレーノ</t>
  </si>
  <si>
    <t>豊田376番地5</t>
  </si>
  <si>
    <t>059-390-1606</t>
  </si>
  <si>
    <t>059-390-1606</t>
  </si>
  <si>
    <t>株式会社アルコバレーノ</t>
  </si>
  <si>
    <t>三重県三重郡川越町豊田407番地</t>
  </si>
  <si>
    <t>算所1丁目14番33号 2階　相談支援室</t>
  </si>
  <si>
    <t>相談支援事業所　エミナル．</t>
  </si>
  <si>
    <t>513-0845</t>
  </si>
  <si>
    <t>059-318-4382</t>
  </si>
  <si>
    <t>059-318-7112</t>
  </si>
  <si>
    <t>合同会社ｍｉｅｗ</t>
  </si>
  <si>
    <t>三重県鈴鹿市平田新町5番9号</t>
  </si>
  <si>
    <t>平田新町5番9号</t>
  </si>
  <si>
    <t>相談支援Ｓｈｏｒｅ</t>
  </si>
  <si>
    <t>510-0227</t>
  </si>
  <si>
    <t>鈴鹿市南若松町字丁永494番地26</t>
  </si>
  <si>
    <t>059-392-8168</t>
  </si>
  <si>
    <t>059-392-8167</t>
  </si>
  <si>
    <t>一般社団法人トルーウエーブ</t>
  </si>
  <si>
    <t>三重県鈴鹿市南若松町字丁永494番地26</t>
  </si>
  <si>
    <t>こんぱす</t>
  </si>
  <si>
    <t>511-0106</t>
  </si>
  <si>
    <t>0594-73-7091</t>
  </si>
  <si>
    <t>一般社団法人シーマウンテン</t>
  </si>
  <si>
    <t>三重県桑名市多度町多度1643－2</t>
  </si>
  <si>
    <t>多度町多度1643－2</t>
  </si>
  <si>
    <t>059-202-2790</t>
  </si>
  <si>
    <t>059-202-2878</t>
  </si>
  <si>
    <t>松阪市子ども発達総合支援センター</t>
  </si>
  <si>
    <t>下村町875番地1</t>
  </si>
  <si>
    <t>0598-30-4411</t>
  </si>
  <si>
    <t>0598-30-4433</t>
  </si>
  <si>
    <t>松阪市</t>
  </si>
  <si>
    <t>三重県松阪市殿町1340番地1</t>
  </si>
  <si>
    <t>518-0823</t>
  </si>
  <si>
    <t xml:space="preserve">四十九町2264-13 </t>
  </si>
  <si>
    <t>〇</t>
  </si>
  <si>
    <t>社会福祉法人大和会</t>
  </si>
  <si>
    <t>三重県四日市市西村町473－4</t>
  </si>
  <si>
    <t>障害者相談支援事業所　α（アルファ）</t>
  </si>
  <si>
    <t>059-339-3531</t>
  </si>
  <si>
    <t>059-339-2282</t>
  </si>
  <si>
    <t>諏訪町8－12　諏訪クロノスビル4F</t>
  </si>
  <si>
    <t>合同会社とくい</t>
  </si>
  <si>
    <t>514-1253</t>
  </si>
  <si>
    <t>三重県津市久居一色町1579番地3</t>
  </si>
  <si>
    <t>相談支援事業所みちしるべ</t>
  </si>
  <si>
    <t>090-4568-6448</t>
  </si>
  <si>
    <t>059-252-2186</t>
  </si>
  <si>
    <t>城山一丁目３０番１０号</t>
  </si>
  <si>
    <t>久居一色町1579番地3</t>
  </si>
  <si>
    <t>0598-56-9878</t>
  </si>
  <si>
    <t>おあしす</t>
  </si>
  <si>
    <t>新町2丁目10－33</t>
  </si>
  <si>
    <t>三重県津市新町2丁目10－33</t>
  </si>
  <si>
    <t>○</t>
  </si>
  <si>
    <t>510-0001</t>
  </si>
  <si>
    <t>059-318-9826</t>
  </si>
  <si>
    <t>059-318-9827</t>
  </si>
  <si>
    <t>八田一丁目8番20号</t>
  </si>
  <si>
    <t>Ⅲ</t>
  </si>
  <si>
    <t>相談支援事業所　ユースフル</t>
  </si>
  <si>
    <t>510-0106</t>
  </si>
  <si>
    <t>059-315-0682</t>
  </si>
  <si>
    <t>059-315-0682</t>
  </si>
  <si>
    <t>楠町本郷1502番地8</t>
  </si>
  <si>
    <t>合同会社しるし</t>
  </si>
  <si>
    <t>三重県四日市市楠町南五味塚1061番地</t>
  </si>
  <si>
    <t>野田165-3</t>
  </si>
  <si>
    <t>059-253-2393</t>
  </si>
  <si>
    <t>三重県津市野田165-1</t>
  </si>
  <si>
    <t>514-0826</t>
  </si>
  <si>
    <t>059-253-5032</t>
  </si>
  <si>
    <t>514-0826</t>
  </si>
  <si>
    <t>あゆみ野相談支援事業所</t>
  </si>
  <si>
    <t>514-0113</t>
  </si>
  <si>
    <t>一身田大古曽1453番地3</t>
  </si>
  <si>
    <t>059-232-6111</t>
  </si>
  <si>
    <t>059-232-6113</t>
  </si>
  <si>
    <t>社会福祉法人安濃津福祉会</t>
  </si>
  <si>
    <t>三重県津市一身田大古曽1453番地3</t>
  </si>
  <si>
    <t>516-0076</t>
  </si>
  <si>
    <t>八日市場町13-1 福祉健康センター内</t>
  </si>
  <si>
    <t>0596-27-2412</t>
  </si>
  <si>
    <t>515-0052</t>
  </si>
  <si>
    <t>山室町2580</t>
  </si>
  <si>
    <t>0598-30-5585</t>
  </si>
  <si>
    <t>0598-30-5586</t>
  </si>
  <si>
    <t>相談支援センター　SOLEIL</t>
  </si>
  <si>
    <t>519-4326</t>
  </si>
  <si>
    <t>久生屋町1228－4</t>
  </si>
  <si>
    <t>0597-80-0231</t>
  </si>
  <si>
    <t>0597-89-7199</t>
  </si>
  <si>
    <t>株式会社ＥＳＰＯＩＲ</t>
  </si>
  <si>
    <t>和歌山県東牟婁郡那智勝浦町天満204番地</t>
  </si>
  <si>
    <t>よよこ～プラン</t>
  </si>
  <si>
    <t>相談支援センター　らいむの丘</t>
  </si>
  <si>
    <t>511-0912</t>
  </si>
  <si>
    <t>星川2239番地1</t>
  </si>
  <si>
    <t>0594-41-3824</t>
  </si>
  <si>
    <t>0594-41-3828</t>
  </si>
  <si>
    <t>059-337-8180</t>
  </si>
  <si>
    <t>神戸地子町３８３番地１</t>
  </si>
  <si>
    <t>神戸地子町３８３番地１</t>
  </si>
  <si>
    <t>小俣町相合1271番地1</t>
  </si>
  <si>
    <t>0596-64-8788</t>
  </si>
  <si>
    <t>北勢町阿下喜2624番地2　オレンジ工房あげき内</t>
  </si>
  <si>
    <t>Ⅳ</t>
  </si>
  <si>
    <t>阿児町鵜方４０２５　MARUYA　Ⅰ　D号</t>
  </si>
  <si>
    <t>株式会社家楽</t>
  </si>
  <si>
    <t>三重県四日市市山室町５９番地</t>
  </si>
  <si>
    <t>愛田513番地</t>
  </si>
  <si>
    <t>寺家町１４１６－１</t>
  </si>
  <si>
    <t>0594-72-5162</t>
  </si>
  <si>
    <t>障害児相談支援</t>
  </si>
  <si>
    <t>四十九町字上教免2026番1</t>
  </si>
  <si>
    <t>0595-41-0318</t>
  </si>
  <si>
    <t>0595-41-0312</t>
  </si>
  <si>
    <t>0595-45-9172</t>
  </si>
  <si>
    <t>0599-66-1160</t>
  </si>
  <si>
    <t>059-373-5275</t>
  </si>
  <si>
    <t>059-373-5276</t>
  </si>
  <si>
    <t>岸岡町3082-8</t>
  </si>
  <si>
    <t>059-373-5350</t>
  </si>
  <si>
    <t>059-373-6081</t>
  </si>
  <si>
    <t>三重県鈴鹿市岸岡町3078番地の8</t>
  </si>
  <si>
    <t>0595-41-2177</t>
  </si>
  <si>
    <t>0595-44-6177</t>
  </si>
  <si>
    <t>あかり相談支援センター</t>
  </si>
  <si>
    <t>515-0044</t>
  </si>
  <si>
    <t>久保町1349-2　メゾン原田　101号室</t>
  </si>
  <si>
    <t>090-4086-1810</t>
  </si>
  <si>
    <t>株式会社ｅハートサービス</t>
  </si>
  <si>
    <t>三重県松阪市虹ヶ丘町12番地7</t>
  </si>
  <si>
    <t>相談支援事業所　ｍｉｘｅｒ</t>
  </si>
  <si>
    <t>510-0085</t>
  </si>
  <si>
    <t>諏訪町10-9</t>
  </si>
  <si>
    <t>080-9734-0212</t>
  </si>
  <si>
    <t>059-352-1171</t>
  </si>
  <si>
    <t>ＮＰＯ法人プラグ</t>
  </si>
  <si>
    <t>三重県亀山市アイリス町13番地67</t>
  </si>
  <si>
    <t>059-269-5110</t>
  </si>
  <si>
    <t>059-269-5103</t>
  </si>
  <si>
    <t>駅部田町８０９番地１</t>
  </si>
  <si>
    <t>515-0045</t>
  </si>
  <si>
    <t>0598-54-1709</t>
  </si>
  <si>
    <r>
      <t xml:space="preserve">○
</t>
    </r>
    <r>
      <rPr>
        <sz val="8"/>
        <rFont val="ＭＳ Ｐゴシック"/>
        <family val="3"/>
      </rPr>
      <t>（伊賀市・津市）</t>
    </r>
  </si>
  <si>
    <t>059-273-6930</t>
  </si>
  <si>
    <t>059-273-6931</t>
  </si>
  <si>
    <t>岩田12-5</t>
  </si>
  <si>
    <t>桑名れんか相談支援事業所</t>
  </si>
  <si>
    <t>511-0045</t>
  </si>
  <si>
    <t>伝馬町４９</t>
  </si>
  <si>
    <t>0594-82-5565</t>
  </si>
  <si>
    <t>0594-82-5568</t>
  </si>
  <si>
    <t>ＫＣ株式会社</t>
  </si>
  <si>
    <t>三重県桑名市伝馬町４９</t>
  </si>
  <si>
    <t>三重県津市久居新町885-1</t>
  </si>
  <si>
    <t>特定相談支援事業所　en.</t>
  </si>
  <si>
    <t>510-0227</t>
  </si>
  <si>
    <t>南若松町429番地の67　Muse105号室</t>
  </si>
  <si>
    <t>059-389-7072</t>
  </si>
  <si>
    <t>059-389-7073</t>
  </si>
  <si>
    <t>有限会社儀賀住建</t>
  </si>
  <si>
    <t>三重県四日市市室山町227番地7</t>
  </si>
  <si>
    <t>相談支援　ゆず</t>
  </si>
  <si>
    <t>0594-84-6636</t>
  </si>
  <si>
    <t>株式会社ヴィナス企画</t>
  </si>
  <si>
    <t>三重県桑名市京町４５番地</t>
  </si>
  <si>
    <t>指定特定相談支援事業所　てとて</t>
  </si>
  <si>
    <t>紀宝町社協ケアプランサービス</t>
  </si>
  <si>
    <t>通園めだか</t>
  </si>
  <si>
    <t>NPO法人つどい</t>
  </si>
  <si>
    <t>御浜町指定相談支援事業所</t>
  </si>
  <si>
    <t>熊社協井戸相談支援事業所</t>
  </si>
  <si>
    <t>相談支援センターらいふ</t>
  </si>
  <si>
    <t>相談支援事業所それいゆ</t>
  </si>
  <si>
    <t>513-0034</t>
  </si>
  <si>
    <t>須賀三丁目1番18号　ハイツオオクラ2-103号室</t>
  </si>
  <si>
    <t>059-392-5020</t>
  </si>
  <si>
    <t>059-392-5021</t>
  </si>
  <si>
    <t>合同会社やどりぎ</t>
  </si>
  <si>
    <t>三重県鈴鹿市須賀三丁目1番18号　ハイツオオクラ2-103号室</t>
  </si>
  <si>
    <t>Ⅲ</t>
  </si>
  <si>
    <t>大字西対海地250番地</t>
  </si>
  <si>
    <t>桑名郡木曽岬町</t>
  </si>
  <si>
    <t>三重郡川越町</t>
  </si>
  <si>
    <t>障害者相談支援事業所はあと</t>
  </si>
  <si>
    <t>519-0415</t>
  </si>
  <si>
    <t>度会郡玉城町</t>
  </si>
  <si>
    <t>田丸1番地</t>
  </si>
  <si>
    <t>0596-58-2251</t>
  </si>
  <si>
    <t>0595-72-8251</t>
  </si>
  <si>
    <t>合同会社たまきあい</t>
  </si>
  <si>
    <t>三重県度会郡玉城町田丸1番地</t>
  </si>
  <si>
    <t>相談支援事業所こまつ</t>
  </si>
  <si>
    <t>059-222-3838</t>
  </si>
  <si>
    <t>059-253-5480</t>
  </si>
  <si>
    <t>514-0815</t>
  </si>
  <si>
    <t>三重県津市藤方843番地16</t>
  </si>
  <si>
    <t>藤方843番地16</t>
  </si>
  <si>
    <t>特定非営利活動法人こまつの里</t>
  </si>
  <si>
    <t>相談支援事業所　エイド</t>
  </si>
  <si>
    <t>519-1107</t>
  </si>
  <si>
    <t>関町木崎864番地1</t>
  </si>
  <si>
    <t>0595-98-6260</t>
  </si>
  <si>
    <t>0595-98-6261</t>
  </si>
  <si>
    <t>株式会社ｌｅｉサポート</t>
  </si>
  <si>
    <t>三重県亀山市羽若町805番地15　セジュール亀山Ｅ棟103号</t>
  </si>
  <si>
    <t>相談支援事業所　さくら四日市</t>
  </si>
  <si>
    <t>512-1212</t>
  </si>
  <si>
    <t>智積町465－17</t>
  </si>
  <si>
    <t>090-6099-2637</t>
  </si>
  <si>
    <t>合同会社さくら四日市</t>
  </si>
  <si>
    <t>三重県四日市市智積町748番地2</t>
  </si>
  <si>
    <t>株式会社アスリードプラス</t>
  </si>
  <si>
    <t>517-0042</t>
  </si>
  <si>
    <t>三重県鳥羽市松尾町196番地1－102号室</t>
  </si>
  <si>
    <t>指定特定相談支援事業所　七み</t>
  </si>
  <si>
    <t>鳥羽市</t>
  </si>
  <si>
    <t>松尾町196番地1　102号室</t>
  </si>
  <si>
    <t>0599-20-0253</t>
  </si>
  <si>
    <t>0599-20-0606</t>
  </si>
  <si>
    <t>西坂部町5316番地1</t>
  </si>
  <si>
    <t>三重県桑名市大字今島字江向1820番地</t>
  </si>
  <si>
    <t>相談支援事業所ぎゅっと</t>
  </si>
  <si>
    <t>516-2105</t>
  </si>
  <si>
    <t>度会郡度会町</t>
  </si>
  <si>
    <t>土師町436-1</t>
  </si>
  <si>
    <t>059-373-5100</t>
  </si>
  <si>
    <t>059-373-6886</t>
  </si>
  <si>
    <t>鳥居町167番地8</t>
  </si>
  <si>
    <t>社会福祉法人サザンコート</t>
  </si>
  <si>
    <t>三重県津市鳥居町167番地8</t>
  </si>
  <si>
    <t>一般社団法人心理社会的リハビリテーション・星心会</t>
  </si>
  <si>
    <t>512-8048</t>
  </si>
  <si>
    <t>三重県四日市市山城町59番地4</t>
  </si>
  <si>
    <t>福祉サロン水晶玉</t>
  </si>
  <si>
    <t>059-315-0697</t>
  </si>
  <si>
    <t>山城町59番地4</t>
  </si>
  <si>
    <t>寿町３丁目11 太平洋桑名ビル402号</t>
  </si>
  <si>
    <t>生桑町字川原崎261番地1</t>
  </si>
  <si>
    <t>相談支援事業所　はちみつ</t>
  </si>
  <si>
    <t>515-0019</t>
  </si>
  <si>
    <t>中央町38-20　ラフィネーズマメゾン102号</t>
  </si>
  <si>
    <t>0598-52-6066</t>
  </si>
  <si>
    <t>0598-38-3344</t>
  </si>
  <si>
    <t>株式会社ワンデイクリエイト</t>
  </si>
  <si>
    <t>三重県多気郡多気町相可372番地</t>
  </si>
  <si>
    <t>相談支援事業所ぎゅっと</t>
  </si>
  <si>
    <t>平生1272-2</t>
  </si>
  <si>
    <t>080-4544-9570</t>
  </si>
  <si>
    <t>080-4544-9570</t>
  </si>
  <si>
    <t>株式会社エマグリーン</t>
  </si>
  <si>
    <t>三重県伊勢市小木町137番地</t>
  </si>
  <si>
    <t>相談支援センター　オールプラス</t>
  </si>
  <si>
    <t>517-0501</t>
  </si>
  <si>
    <t>0599-77-5268</t>
  </si>
  <si>
    <t>阿児町鵜方2824-181</t>
  </si>
  <si>
    <t>株式会社ＡＬＬＰＬＵＳ</t>
  </si>
  <si>
    <t>三重県志摩市阿児町鵜方2824-181</t>
  </si>
  <si>
    <t>0594-41-2944</t>
  </si>
  <si>
    <t>三重県四日市市八田一丁目8番20号</t>
  </si>
  <si>
    <t>059-253-1554</t>
  </si>
  <si>
    <t>計画相談事業所りぼん</t>
  </si>
  <si>
    <t>514-0112</t>
  </si>
  <si>
    <t>059-232-4949</t>
  </si>
  <si>
    <t>特定非営利活動法人りぼん</t>
  </si>
  <si>
    <t>一身田中野293番地1</t>
  </si>
  <si>
    <t>080-9496-2219</t>
  </si>
  <si>
    <t>三重県津市一身田中野293番地2</t>
  </si>
  <si>
    <t>特定非営利活動法人なごみ</t>
  </si>
  <si>
    <t>三重県伊勢市中須町826番地2</t>
  </si>
  <si>
    <t>相談支援センターなごみ</t>
  </si>
  <si>
    <t>516-0077</t>
  </si>
  <si>
    <t>0596-65-5032</t>
  </si>
  <si>
    <t>宮町2丁目4－14</t>
  </si>
  <si>
    <t>伊勢市</t>
  </si>
  <si>
    <t>0596-65-5033</t>
  </si>
  <si>
    <t>元気じるし株式会社</t>
  </si>
  <si>
    <t>三重県四日市市大宮町21番6-2号</t>
  </si>
  <si>
    <t>のんきじるし暮らし工房</t>
  </si>
  <si>
    <t>510-0003</t>
  </si>
  <si>
    <t>059-331-2380</t>
  </si>
  <si>
    <t>059-332-8827</t>
  </si>
  <si>
    <t>大宮町21番6-2号</t>
  </si>
  <si>
    <t>〇</t>
  </si>
  <si>
    <t>合同会社ほほえみ</t>
  </si>
  <si>
    <t>滋賀県甲賀市甲賀町高嶺888番地1</t>
  </si>
  <si>
    <t>伊賀相談支援事業所　ほほえみ</t>
  </si>
  <si>
    <t>518-0836</t>
  </si>
  <si>
    <t>0595-24-6465</t>
  </si>
  <si>
    <t>0595-41-0284</t>
  </si>
  <si>
    <t>緑ケ丘本町1705番地5</t>
  </si>
  <si>
    <t>株式会社Ｗｅｌｌｎｅｓｓ　Ｔｉｍｅ</t>
  </si>
  <si>
    <t>三重県津市片田新町37番地9</t>
  </si>
  <si>
    <t>特定相談支援事業所　ポトス</t>
  </si>
  <si>
    <t>059-389-6673</t>
  </si>
  <si>
    <t>514-0083</t>
  </si>
  <si>
    <t>059-389-6672</t>
  </si>
  <si>
    <t>片田新町37番地9</t>
  </si>
  <si>
    <t>津市</t>
  </si>
  <si>
    <t>059-324-5296</t>
  </si>
  <si>
    <t>059-315-4013</t>
  </si>
  <si>
    <t>四十九町1929-46</t>
  </si>
  <si>
    <t>相談支援ミーサ</t>
  </si>
  <si>
    <t>519-0211</t>
  </si>
  <si>
    <t>亀山市</t>
  </si>
  <si>
    <t>川崎町1937-6</t>
  </si>
  <si>
    <t>090-8738-1284</t>
  </si>
  <si>
    <t>0595-85-1468</t>
  </si>
  <si>
    <t>一般社団法人ハル</t>
  </si>
  <si>
    <t>三重県鈴鹿市西庄内町1518</t>
  </si>
  <si>
    <t>相談支援事業所　し：ゆい</t>
  </si>
  <si>
    <t>518-0643</t>
  </si>
  <si>
    <t>090-1098-2111</t>
  </si>
  <si>
    <t>名張市</t>
  </si>
  <si>
    <t>桔梗が丘西三番町一街区62番地</t>
  </si>
  <si>
    <t>ゼロワンファイブスメイカーズ合同会社</t>
  </si>
  <si>
    <t>三重県名張市桔梗が丘西三番町一街区62番地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</si>
</sst>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  <numFmt numFmtId="182" formatCode="[$-411]ggge&quot;年&quot;m&quot;月&quot;d&quot;日&quot;;@"/>
    <numFmt numFmtId="183" formatCode="&quot;令和元年&quot;m&quot;月&quot;d&quot;日&quot;"/>
  </numFmts>
  <fonts count="4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/>
      <right style="thin"/>
      <top/>
      <bottom style="dashed"/>
    </border>
    <border>
      <left/>
      <right style="thin"/>
      <top style="dashed"/>
      <bottom style="dashed"/>
    </border>
    <border>
      <left/>
      <right style="thin"/>
      <top style="dashed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/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vertical="center" wrapText="1"/>
    </xf>
    <xf numFmtId="57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vertical="center" wrapText="1"/>
    </xf>
    <xf numFmtId="1" fontId="4" fillId="0" borderId="13" xfId="0" applyNumberFormat="1" applyFont="1" applyFill="1" applyBorder="1" applyAlignment="1" quotePrefix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 wrapText="1"/>
    </xf>
    <xf numFmtId="1" fontId="4" fillId="0" borderId="12" xfId="0" applyNumberFormat="1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left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left" vertical="center" wrapText="1"/>
    </xf>
    <xf numFmtId="1" fontId="4" fillId="0" borderId="12" xfId="62" applyNumberFormat="1" applyFont="1" applyFill="1" applyBorder="1" applyAlignment="1">
      <alignment vertical="center" wrapText="1"/>
      <protection/>
    </xf>
    <xf numFmtId="1" fontId="4" fillId="0" borderId="13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3" xfId="0" applyNumberFormat="1" applyFont="1" applyFill="1" applyBorder="1" applyAlignment="1" quotePrefix="1">
      <alignment horizontal="center" vertical="center"/>
    </xf>
    <xf numFmtId="0" fontId="4" fillId="0" borderId="13" xfId="0" applyNumberFormat="1" applyFont="1" applyFill="1" applyBorder="1" applyAlignment="1" quotePrefix="1">
      <alignment horizontal="left" vertical="center" wrapText="1"/>
    </xf>
    <xf numFmtId="0" fontId="4" fillId="0" borderId="13" xfId="0" applyNumberFormat="1" applyFont="1" applyFill="1" applyBorder="1" applyAlignment="1" quotePrefix="1">
      <alignment horizontal="center" vertical="center" wrapText="1"/>
    </xf>
    <xf numFmtId="57" fontId="4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quotePrefix="1">
      <alignment horizontal="left" vertical="center" wrapText="1"/>
    </xf>
    <xf numFmtId="5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10" xfId="62" applyNumberFormat="1" applyFont="1" applyFill="1" applyBorder="1" applyAlignment="1">
      <alignment vertical="center" wrapText="1"/>
      <protection/>
    </xf>
    <xf numFmtId="181" fontId="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3" fillId="33" borderId="19" xfId="0" applyFont="1" applyFill="1" applyBorder="1" applyAlignment="1">
      <alignment vertical="center"/>
    </xf>
    <xf numFmtId="0" fontId="43" fillId="33" borderId="20" xfId="0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57" fontId="4" fillId="0" borderId="1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1" fontId="4" fillId="0" borderId="10" xfId="62" applyNumberFormat="1" applyFont="1" applyFill="1" applyBorder="1" applyAlignment="1">
      <alignment horizontal="center" vertical="center"/>
      <protection/>
    </xf>
    <xf numFmtId="1" fontId="6" fillId="34" borderId="0" xfId="0" applyNumberFormat="1" applyFont="1" applyFill="1" applyBorder="1" applyAlignment="1">
      <alignment horizontal="center" vertical="center" wrapText="1"/>
    </xf>
    <xf numFmtId="1" fontId="4" fillId="0" borderId="10" xfId="61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 quotePrefix="1">
      <alignment vertical="center" wrapText="1"/>
    </xf>
    <xf numFmtId="1" fontId="5" fillId="35" borderId="11" xfId="0" applyNumberFormat="1" applyFont="1" applyFill="1" applyBorder="1" applyAlignment="1">
      <alignment vertical="center"/>
    </xf>
    <xf numFmtId="1" fontId="5" fillId="35" borderId="12" xfId="0" applyNumberFormat="1" applyFont="1" applyFill="1" applyBorder="1" applyAlignment="1">
      <alignment horizontal="center" vertical="center" wrapText="1"/>
    </xf>
    <xf numFmtId="1" fontId="5" fillId="35" borderId="12" xfId="0" applyNumberFormat="1" applyFont="1" applyFill="1" applyBorder="1" applyAlignment="1">
      <alignment vertical="center"/>
    </xf>
    <xf numFmtId="1" fontId="5" fillId="35" borderId="12" xfId="0" applyNumberFormat="1" applyFont="1" applyFill="1" applyBorder="1" applyAlignment="1">
      <alignment vertical="center" wrapText="1"/>
    </xf>
    <xf numFmtId="57" fontId="5" fillId="35" borderId="12" xfId="0" applyNumberFormat="1" applyFont="1" applyFill="1" applyBorder="1" applyAlignment="1">
      <alignment horizontal="center" vertical="center"/>
    </xf>
    <xf numFmtId="49" fontId="5" fillId="35" borderId="12" xfId="0" applyNumberFormat="1" applyFont="1" applyFill="1" applyBorder="1" applyAlignment="1">
      <alignment horizontal="center" vertical="center"/>
    </xf>
    <xf numFmtId="49" fontId="5" fillId="35" borderId="14" xfId="0" applyNumberFormat="1" applyFont="1" applyFill="1" applyBorder="1" applyAlignment="1">
      <alignment horizontal="center" vertical="center"/>
    </xf>
    <xf numFmtId="1" fontId="5" fillId="35" borderId="0" xfId="0" applyNumberFormat="1" applyFont="1" applyFill="1" applyAlignment="1">
      <alignment vertical="center" wrapText="1"/>
    </xf>
    <xf numFmtId="1" fontId="5" fillId="35" borderId="11" xfId="0" applyNumberFormat="1" applyFont="1" applyFill="1" applyBorder="1" applyAlignment="1">
      <alignment horizontal="center" vertical="center" wrapText="1"/>
    </xf>
    <xf numFmtId="1" fontId="5" fillId="35" borderId="11" xfId="0" applyNumberFormat="1" applyFont="1" applyFill="1" applyBorder="1" applyAlignment="1">
      <alignment horizontal="left" vertical="center"/>
    </xf>
    <xf numFmtId="1" fontId="4" fillId="36" borderId="25" xfId="0" applyNumberFormat="1" applyFont="1" applyFill="1" applyBorder="1" applyAlignment="1">
      <alignment horizontal="center" vertical="center" wrapText="1"/>
    </xf>
    <xf numFmtId="1" fontId="4" fillId="36" borderId="25" xfId="0" applyNumberFormat="1" applyFont="1" applyFill="1" applyBorder="1" applyAlignment="1">
      <alignment horizontal="left" vertical="center" wrapText="1"/>
    </xf>
    <xf numFmtId="0" fontId="43" fillId="36" borderId="19" xfId="0" applyFont="1" applyFill="1" applyBorder="1" applyAlignment="1">
      <alignment vertical="center"/>
    </xf>
    <xf numFmtId="0" fontId="43" fillId="36" borderId="2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" fontId="4" fillId="0" borderId="14" xfId="0" applyNumberFormat="1" applyFont="1" applyFill="1" applyBorder="1" applyAlignment="1" quotePrefix="1">
      <alignment horizontal="center" vertical="center" wrapText="1"/>
    </xf>
    <xf numFmtId="1" fontId="5" fillId="35" borderId="0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/>
    </xf>
    <xf numFmtId="1" fontId="5" fillId="35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" fontId="4" fillId="0" borderId="10" xfId="62" applyNumberFormat="1" applyFont="1" applyFill="1" applyBorder="1" applyAlignment="1">
      <alignment horizontal="left" vertical="center" wrapText="1"/>
      <protection/>
    </xf>
    <xf numFmtId="57" fontId="0" fillId="0" borderId="10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vertical="center"/>
    </xf>
    <xf numFmtId="1" fontId="4" fillId="12" borderId="25" xfId="0" applyNumberFormat="1" applyFont="1" applyFill="1" applyBorder="1" applyAlignment="1">
      <alignment horizontal="center" vertical="center" wrapText="1"/>
    </xf>
    <xf numFmtId="1" fontId="4" fillId="12" borderId="25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" fontId="9" fillId="0" borderId="10" xfId="62" applyNumberFormat="1" applyFont="1" applyFill="1" applyBorder="1" applyAlignment="1">
      <alignment horizontal="left" vertical="center" wrapText="1"/>
      <protection/>
    </xf>
    <xf numFmtId="1" fontId="4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/>
    </xf>
    <xf numFmtId="1" fontId="5" fillId="35" borderId="27" xfId="0" applyNumberFormat="1" applyFont="1" applyFill="1" applyBorder="1" applyAlignment="1">
      <alignment vertical="center"/>
    </xf>
    <xf numFmtId="1" fontId="5" fillId="35" borderId="28" xfId="0" applyNumberFormat="1" applyFont="1" applyFill="1" applyBorder="1" applyAlignment="1">
      <alignment horizontal="center" vertical="center" wrapText="1"/>
    </xf>
    <xf numFmtId="1" fontId="5" fillId="35" borderId="28" xfId="0" applyNumberFormat="1" applyFont="1" applyFill="1" applyBorder="1" applyAlignment="1">
      <alignment vertical="center"/>
    </xf>
    <xf numFmtId="1" fontId="5" fillId="35" borderId="28" xfId="0" applyNumberFormat="1" applyFont="1" applyFill="1" applyBorder="1" applyAlignment="1">
      <alignment vertical="center" wrapText="1"/>
    </xf>
    <xf numFmtId="57" fontId="5" fillId="35" borderId="28" xfId="0" applyNumberFormat="1" applyFont="1" applyFill="1" applyBorder="1" applyAlignment="1">
      <alignment horizontal="center" vertical="center"/>
    </xf>
    <xf numFmtId="49" fontId="5" fillId="35" borderId="28" xfId="0" applyNumberFormat="1" applyFont="1" applyFill="1" applyBorder="1" applyAlignment="1">
      <alignment horizontal="center" vertical="center"/>
    </xf>
    <xf numFmtId="49" fontId="5" fillId="35" borderId="29" xfId="0" applyNumberFormat="1" applyFont="1" applyFill="1" applyBorder="1" applyAlignment="1">
      <alignment horizontal="center" vertical="center"/>
    </xf>
    <xf numFmtId="0" fontId="5" fillId="35" borderId="27" xfId="0" applyNumberFormat="1" applyFont="1" applyFill="1" applyBorder="1" applyAlignment="1" quotePrefix="1">
      <alignment vertical="center"/>
    </xf>
    <xf numFmtId="0" fontId="5" fillId="35" borderId="28" xfId="0" applyNumberFormat="1" applyFont="1" applyFill="1" applyBorder="1" applyAlignment="1" quotePrefix="1">
      <alignment horizontal="left" vertical="center" wrapText="1"/>
    </xf>
    <xf numFmtId="0" fontId="5" fillId="35" borderId="28" xfId="0" applyFont="1" applyFill="1" applyBorder="1" applyAlignment="1">
      <alignment horizontal="center" vertical="center" wrapText="1"/>
    </xf>
    <xf numFmtId="1" fontId="5" fillId="37" borderId="11" xfId="0" applyNumberFormat="1" applyFont="1" applyFill="1" applyBorder="1" applyAlignment="1">
      <alignment vertical="center"/>
    </xf>
    <xf numFmtId="1" fontId="5" fillId="37" borderId="12" xfId="0" applyNumberFormat="1" applyFont="1" applyFill="1" applyBorder="1" applyAlignment="1">
      <alignment horizontal="center" vertical="center" wrapText="1"/>
    </xf>
    <xf numFmtId="1" fontId="5" fillId="37" borderId="11" xfId="0" applyNumberFormat="1" applyFont="1" applyFill="1" applyBorder="1" applyAlignment="1">
      <alignment horizontal="center" vertical="center" wrapText="1"/>
    </xf>
    <xf numFmtId="1" fontId="5" fillId="37" borderId="12" xfId="0" applyNumberFormat="1" applyFont="1" applyFill="1" applyBorder="1" applyAlignment="1">
      <alignment vertical="center"/>
    </xf>
    <xf numFmtId="1" fontId="5" fillId="37" borderId="12" xfId="0" applyNumberFormat="1" applyFont="1" applyFill="1" applyBorder="1" applyAlignment="1">
      <alignment vertical="center" wrapText="1"/>
    </xf>
    <xf numFmtId="57" fontId="5" fillId="37" borderId="12" xfId="0" applyNumberFormat="1" applyFont="1" applyFill="1" applyBorder="1" applyAlignment="1">
      <alignment horizontal="center" vertical="center"/>
    </xf>
    <xf numFmtId="49" fontId="5" fillId="37" borderId="12" xfId="0" applyNumberFormat="1" applyFont="1" applyFill="1" applyBorder="1" applyAlignment="1">
      <alignment horizontal="center" vertical="center"/>
    </xf>
    <xf numFmtId="57" fontId="5" fillId="37" borderId="14" xfId="0" applyNumberFormat="1" applyFont="1" applyFill="1" applyBorder="1" applyAlignment="1">
      <alignment horizontal="center" vertical="center"/>
    </xf>
    <xf numFmtId="1" fontId="5" fillId="37" borderId="27" xfId="0" applyNumberFormat="1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 vertical="center"/>
    </xf>
    <xf numFmtId="1" fontId="5" fillId="37" borderId="28" xfId="0" applyNumberFormat="1" applyFont="1" applyFill="1" applyBorder="1" applyAlignment="1">
      <alignment horizontal="center" vertical="center" wrapText="1"/>
    </xf>
    <xf numFmtId="1" fontId="5" fillId="37" borderId="28" xfId="0" applyNumberFormat="1" applyFont="1" applyFill="1" applyBorder="1" applyAlignment="1">
      <alignment vertical="center"/>
    </xf>
    <xf numFmtId="1" fontId="5" fillId="37" borderId="28" xfId="0" applyNumberFormat="1" applyFont="1" applyFill="1" applyBorder="1" applyAlignment="1">
      <alignment vertical="center" wrapText="1"/>
    </xf>
    <xf numFmtId="57" fontId="5" fillId="37" borderId="28" xfId="0" applyNumberFormat="1" applyFont="1" applyFill="1" applyBorder="1" applyAlignment="1">
      <alignment horizontal="center" vertical="center"/>
    </xf>
    <xf numFmtId="49" fontId="5" fillId="37" borderId="28" xfId="0" applyNumberFormat="1" applyFont="1" applyFill="1" applyBorder="1" applyAlignment="1">
      <alignment horizontal="center" vertical="center"/>
    </xf>
    <xf numFmtId="0" fontId="5" fillId="37" borderId="27" xfId="0" applyNumberFormat="1" applyFont="1" applyFill="1" applyBorder="1" applyAlignment="1" quotePrefix="1">
      <alignment vertical="center"/>
    </xf>
    <xf numFmtId="1" fontId="5" fillId="37" borderId="0" xfId="0" applyNumberFormat="1" applyFont="1" applyFill="1" applyAlignment="1">
      <alignment vertical="center" wrapText="1"/>
    </xf>
    <xf numFmtId="0" fontId="5" fillId="37" borderId="28" xfId="0" applyNumberFormat="1" applyFont="1" applyFill="1" applyBorder="1" applyAlignment="1" quotePrefix="1">
      <alignment horizontal="left" vertical="center" wrapText="1"/>
    </xf>
    <xf numFmtId="0" fontId="5" fillId="37" borderId="28" xfId="0" applyFont="1" applyFill="1" applyBorder="1" applyAlignment="1">
      <alignment horizontal="center" vertical="center" wrapText="1"/>
    </xf>
    <xf numFmtId="0" fontId="5" fillId="37" borderId="28" xfId="0" applyNumberFormat="1" applyFont="1" applyFill="1" applyBorder="1" applyAlignment="1" quotePrefix="1">
      <alignment horizontal="center" vertical="center" wrapText="1"/>
    </xf>
    <xf numFmtId="1" fontId="5" fillId="37" borderId="27" xfId="0" applyNumberFormat="1" applyFont="1" applyFill="1" applyBorder="1" applyAlignment="1">
      <alignment vertical="center"/>
    </xf>
    <xf numFmtId="57" fontId="4" fillId="0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57" fontId="4" fillId="33" borderId="10" xfId="0" applyNumberFormat="1" applyFont="1" applyFill="1" applyBorder="1" applyAlignment="1">
      <alignment horizontal="center" vertical="center" wrapText="1"/>
    </xf>
    <xf numFmtId="57" fontId="4" fillId="33" borderId="10" xfId="0" applyNumberFormat="1" applyFont="1" applyFill="1" applyBorder="1" applyAlignment="1">
      <alignment horizontal="center" vertical="center"/>
    </xf>
    <xf numFmtId="0" fontId="5" fillId="35" borderId="28" xfId="0" applyNumberFormat="1" applyFont="1" applyFill="1" applyBorder="1" applyAlignment="1" quotePrefix="1">
      <alignment horizontal="center" vertical="center" wrapText="1"/>
    </xf>
    <xf numFmtId="0" fontId="4" fillId="33" borderId="10" xfId="0" applyNumberFormat="1" applyFont="1" applyFill="1" applyBorder="1" applyAlignment="1" quotePrefix="1">
      <alignment horizontal="center" vertical="center"/>
    </xf>
    <xf numFmtId="0" fontId="4" fillId="33" borderId="10" xfId="0" applyNumberFormat="1" applyFont="1" applyFill="1" applyBorder="1" applyAlignment="1" quotePrefix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 quotePrefix="1">
      <alignment horizontal="left" vertical="center" wrapText="1"/>
    </xf>
    <xf numFmtId="1" fontId="4" fillId="33" borderId="10" xfId="0" applyNumberFormat="1" applyFont="1" applyFill="1" applyBorder="1" applyAlignment="1">
      <alignment vertical="center" wrapText="1"/>
    </xf>
    <xf numFmtId="181" fontId="4" fillId="33" borderId="10" xfId="0" applyNumberFormat="1" applyFont="1" applyFill="1" applyBorder="1" applyAlignment="1">
      <alignment horizontal="center" vertical="center" wrapText="1"/>
    </xf>
    <xf numFmtId="57" fontId="4" fillId="33" borderId="10" xfId="0" applyNumberFormat="1" applyFont="1" applyFill="1" applyBorder="1" applyAlignment="1">
      <alignment horizontal="left" vertical="center" wrapText="1"/>
    </xf>
    <xf numFmtId="1" fontId="4" fillId="33" borderId="10" xfId="0" applyNumberFormat="1" applyFont="1" applyFill="1" applyBorder="1" applyAlignment="1">
      <alignment horizontal="left" vertical="center" wrapText="1"/>
    </xf>
    <xf numFmtId="1" fontId="4" fillId="33" borderId="12" xfId="62" applyNumberFormat="1" applyFont="1" applyFill="1" applyBorder="1" applyAlignment="1">
      <alignment vertical="center" wrapText="1"/>
      <protection/>
    </xf>
    <xf numFmtId="0" fontId="4" fillId="33" borderId="10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dxfs count="2">
    <dxf/>
    <dxf>
      <numFmt numFmtId="183" formatCode="&quot;令和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Y207"/>
  <sheetViews>
    <sheetView tabSelected="1" view="pageBreakPreview" zoomScale="85" zoomScaleNormal="80" zoomScaleSheetLayoutView="85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C187" sqref="C187"/>
    </sheetView>
  </sheetViews>
  <sheetFormatPr defaultColWidth="9.33203125" defaultRowHeight="49.5" customHeight="1"/>
  <cols>
    <col min="1" max="1" width="4" style="38" customWidth="1"/>
    <col min="2" max="2" width="15.83203125" style="13" customWidth="1"/>
    <col min="3" max="3" width="18.83203125" style="14" customWidth="1"/>
    <col min="4" max="4" width="19.83203125" style="14" customWidth="1"/>
    <col min="5" max="5" width="23.83203125" style="15" customWidth="1"/>
    <col min="6" max="6" width="12.16015625" style="14" customWidth="1"/>
    <col min="7" max="7" width="11.83203125" style="15" customWidth="1"/>
    <col min="8" max="8" width="20.83203125" style="15" customWidth="1"/>
    <col min="9" max="10" width="11.83203125" style="13" customWidth="1"/>
    <col min="11" max="11" width="19.5" style="14" customWidth="1"/>
    <col min="12" max="12" width="20.83203125" style="14" customWidth="1"/>
    <col min="13" max="15" width="12.83203125" style="14" customWidth="1"/>
    <col min="16" max="16" width="9.83203125" style="13" customWidth="1"/>
    <col min="17" max="17" width="7.83203125" style="14" customWidth="1"/>
    <col min="18" max="23" width="6.83203125" style="14" customWidth="1"/>
    <col min="24" max="24" width="27.83203125" style="0" customWidth="1"/>
    <col min="25" max="16384" width="9.33203125" style="38" customWidth="1"/>
  </cols>
  <sheetData>
    <row r="1" spans="1:24" s="39" customFormat="1" ht="84" customHeight="1" thickBot="1">
      <c r="A1" s="87"/>
      <c r="B1" s="87" t="s">
        <v>18</v>
      </c>
      <c r="C1" s="87" t="s">
        <v>19</v>
      </c>
      <c r="D1" s="87" t="s">
        <v>97</v>
      </c>
      <c r="E1" s="87" t="s">
        <v>20</v>
      </c>
      <c r="F1" s="87" t="s">
        <v>21</v>
      </c>
      <c r="G1" s="87" t="s">
        <v>22</v>
      </c>
      <c r="H1" s="88" t="s">
        <v>23</v>
      </c>
      <c r="I1" s="87" t="s">
        <v>24</v>
      </c>
      <c r="J1" s="87" t="s">
        <v>25</v>
      </c>
      <c r="K1" s="87" t="s">
        <v>26</v>
      </c>
      <c r="L1" s="87" t="s">
        <v>634</v>
      </c>
      <c r="M1" s="87" t="s">
        <v>872</v>
      </c>
      <c r="N1" s="87" t="s">
        <v>873</v>
      </c>
      <c r="O1" s="87" t="s">
        <v>874</v>
      </c>
      <c r="P1" s="87" t="s">
        <v>877</v>
      </c>
      <c r="Q1" s="87" t="s">
        <v>1219</v>
      </c>
      <c r="R1" s="87" t="s">
        <v>878</v>
      </c>
      <c r="S1" s="87" t="s">
        <v>879</v>
      </c>
      <c r="T1" s="87" t="s">
        <v>880</v>
      </c>
      <c r="U1" s="87" t="s">
        <v>1221</v>
      </c>
      <c r="V1" s="87" t="s">
        <v>1222</v>
      </c>
      <c r="W1" s="87" t="s">
        <v>1220</v>
      </c>
      <c r="X1" s="14"/>
    </row>
    <row r="2" spans="1:24" s="16" customFormat="1" ht="45.75" customHeight="1" thickTop="1">
      <c r="A2" s="1">
        <v>1</v>
      </c>
      <c r="B2" s="1">
        <v>2430100525</v>
      </c>
      <c r="C2" s="1" t="s">
        <v>43</v>
      </c>
      <c r="D2" s="1" t="s">
        <v>100</v>
      </c>
      <c r="E2" s="2" t="s">
        <v>233</v>
      </c>
      <c r="F2" s="3" t="s">
        <v>234</v>
      </c>
      <c r="G2" s="2" t="s">
        <v>235</v>
      </c>
      <c r="H2" s="2" t="s">
        <v>887</v>
      </c>
      <c r="I2" s="1" t="s">
        <v>236</v>
      </c>
      <c r="J2" s="1" t="s">
        <v>237</v>
      </c>
      <c r="K2" s="3" t="s">
        <v>232</v>
      </c>
      <c r="L2" s="3" t="s">
        <v>640</v>
      </c>
      <c r="M2" s="4">
        <v>41579</v>
      </c>
      <c r="N2" s="4">
        <v>43770</v>
      </c>
      <c r="O2" s="41">
        <f aca="true" t="shared" si="0" ref="O2:O8">DATE(YEAR(MAX(M2:N2))+6,MONTH(MAX(M2:N2)),DAY(MAX(M2:N2)))-1</f>
        <v>45961</v>
      </c>
      <c r="P2" s="1" t="s">
        <v>231</v>
      </c>
      <c r="Q2" s="4" t="s">
        <v>562</v>
      </c>
      <c r="R2" s="4"/>
      <c r="S2" s="4"/>
      <c r="T2" s="4"/>
      <c r="U2" s="4"/>
      <c r="V2" s="4"/>
      <c r="W2" s="4"/>
      <c r="X2" s="78" t="str">
        <f>E2</f>
        <v>障害者総合相談支援センターくわな</v>
      </c>
    </row>
    <row r="3" spans="1:24" s="16" customFormat="1" ht="45.75" customHeight="1">
      <c r="A3" s="1">
        <v>2</v>
      </c>
      <c r="B3" s="1">
        <v>2430100541</v>
      </c>
      <c r="C3" s="1" t="s">
        <v>43</v>
      </c>
      <c r="D3" s="1" t="s">
        <v>100</v>
      </c>
      <c r="E3" s="2" t="s">
        <v>334</v>
      </c>
      <c r="F3" s="3" t="s">
        <v>335</v>
      </c>
      <c r="G3" s="2" t="s">
        <v>337</v>
      </c>
      <c r="H3" s="2" t="s">
        <v>336</v>
      </c>
      <c r="I3" s="1" t="s">
        <v>338</v>
      </c>
      <c r="J3" s="1" t="s">
        <v>339</v>
      </c>
      <c r="K3" s="22" t="s">
        <v>340</v>
      </c>
      <c r="L3" s="3" t="s">
        <v>641</v>
      </c>
      <c r="M3" s="4">
        <v>41730</v>
      </c>
      <c r="N3" s="4">
        <v>43922</v>
      </c>
      <c r="O3" s="41">
        <f t="shared" si="0"/>
        <v>46112</v>
      </c>
      <c r="P3" s="1" t="s">
        <v>231</v>
      </c>
      <c r="Q3" s="4" t="s">
        <v>562</v>
      </c>
      <c r="R3" s="4" t="s">
        <v>882</v>
      </c>
      <c r="S3" s="4" t="s">
        <v>989</v>
      </c>
      <c r="T3" s="4" t="s">
        <v>990</v>
      </c>
      <c r="U3" s="4"/>
      <c r="V3" s="4"/>
      <c r="W3" s="4"/>
      <c r="X3" s="78" t="str">
        <f>E3</f>
        <v>千姫</v>
      </c>
    </row>
    <row r="4" spans="1:24" s="16" customFormat="1" ht="45.75" customHeight="1">
      <c r="A4" s="1">
        <v>3</v>
      </c>
      <c r="B4" s="1">
        <v>2430100616</v>
      </c>
      <c r="C4" s="1" t="s">
        <v>485</v>
      </c>
      <c r="D4" s="1" t="s">
        <v>100</v>
      </c>
      <c r="E4" s="2" t="s">
        <v>1370</v>
      </c>
      <c r="F4" s="3" t="s">
        <v>1371</v>
      </c>
      <c r="G4" s="2" t="s">
        <v>235</v>
      </c>
      <c r="H4" s="2" t="s">
        <v>1372</v>
      </c>
      <c r="I4" s="1" t="s">
        <v>1373</v>
      </c>
      <c r="J4" s="1" t="s">
        <v>1374</v>
      </c>
      <c r="K4" s="3" t="s">
        <v>532</v>
      </c>
      <c r="L4" s="3" t="s">
        <v>642</v>
      </c>
      <c r="M4" s="4">
        <v>42095</v>
      </c>
      <c r="N4" s="4">
        <v>44287</v>
      </c>
      <c r="O4" s="41">
        <f t="shared" si="0"/>
        <v>46477</v>
      </c>
      <c r="P4" s="1" t="s">
        <v>231</v>
      </c>
      <c r="Q4" s="35" t="s">
        <v>1062</v>
      </c>
      <c r="R4" s="4" t="s">
        <v>882</v>
      </c>
      <c r="S4" s="35" t="s">
        <v>882</v>
      </c>
      <c r="T4" s="35" t="s">
        <v>1248</v>
      </c>
      <c r="U4" s="4"/>
      <c r="V4" s="4"/>
      <c r="W4" s="4"/>
      <c r="X4" s="78" t="str">
        <f>E4</f>
        <v>相談支援センター　らいむの丘</v>
      </c>
    </row>
    <row r="5" spans="1:24" s="16" customFormat="1" ht="45.75" customHeight="1">
      <c r="A5" s="1">
        <v>4</v>
      </c>
      <c r="B5" s="1">
        <v>2430100632</v>
      </c>
      <c r="C5" s="1" t="s">
        <v>485</v>
      </c>
      <c r="D5" s="1"/>
      <c r="E5" s="2" t="s">
        <v>593</v>
      </c>
      <c r="F5" s="3" t="s">
        <v>594</v>
      </c>
      <c r="G5" s="2" t="s">
        <v>235</v>
      </c>
      <c r="H5" s="2" t="s">
        <v>595</v>
      </c>
      <c r="I5" s="1" t="s">
        <v>596</v>
      </c>
      <c r="J5" s="1" t="s">
        <v>597</v>
      </c>
      <c r="K5" s="3" t="s">
        <v>598</v>
      </c>
      <c r="L5" s="3" t="s">
        <v>643</v>
      </c>
      <c r="M5" s="4">
        <v>42217</v>
      </c>
      <c r="N5" s="4">
        <v>44409</v>
      </c>
      <c r="O5" s="41">
        <f t="shared" si="0"/>
        <v>46599</v>
      </c>
      <c r="P5" s="1" t="s">
        <v>231</v>
      </c>
      <c r="Q5" s="4" t="s">
        <v>562</v>
      </c>
      <c r="R5" s="4"/>
      <c r="S5" s="4"/>
      <c r="T5" s="4"/>
      <c r="U5" s="4"/>
      <c r="V5" s="4"/>
      <c r="W5" s="4"/>
      <c r="X5" s="78" t="str">
        <f>E5</f>
        <v>相談支援センターかがやき</v>
      </c>
    </row>
    <row r="6" spans="1:24" s="16" customFormat="1" ht="45.75" customHeight="1">
      <c r="A6" s="1">
        <v>5</v>
      </c>
      <c r="B6" s="1">
        <v>2430100657</v>
      </c>
      <c r="C6" s="1" t="s">
        <v>485</v>
      </c>
      <c r="D6" s="1" t="s">
        <v>100</v>
      </c>
      <c r="E6" s="2" t="s">
        <v>603</v>
      </c>
      <c r="F6" s="3" t="s">
        <v>234</v>
      </c>
      <c r="G6" s="2" t="s">
        <v>235</v>
      </c>
      <c r="H6" s="2" t="s">
        <v>887</v>
      </c>
      <c r="I6" s="1" t="s">
        <v>600</v>
      </c>
      <c r="J6" s="1" t="s">
        <v>601</v>
      </c>
      <c r="K6" s="3" t="s">
        <v>602</v>
      </c>
      <c r="L6" s="3" t="s">
        <v>644</v>
      </c>
      <c r="M6" s="4">
        <v>42278</v>
      </c>
      <c r="N6" s="4">
        <v>44470</v>
      </c>
      <c r="O6" s="41">
        <f t="shared" si="0"/>
        <v>46660</v>
      </c>
      <c r="P6" s="1" t="s">
        <v>231</v>
      </c>
      <c r="Q6" s="4" t="s">
        <v>562</v>
      </c>
      <c r="R6" s="4"/>
      <c r="S6" s="4" t="s">
        <v>882</v>
      </c>
      <c r="T6" s="4" t="s">
        <v>882</v>
      </c>
      <c r="U6" s="4"/>
      <c r="V6" s="4"/>
      <c r="W6" s="4"/>
      <c r="X6" s="78" t="str">
        <f aca="true" t="shared" si="1" ref="X6:X12">E6</f>
        <v>障がい者相談支援センターそういん</v>
      </c>
    </row>
    <row r="7" spans="1:24" s="16" customFormat="1" ht="45.75" customHeight="1">
      <c r="A7" s="1">
        <v>6</v>
      </c>
      <c r="B7" s="1">
        <v>2430100673</v>
      </c>
      <c r="C7" s="1" t="s">
        <v>43</v>
      </c>
      <c r="D7" s="1" t="s">
        <v>627</v>
      </c>
      <c r="E7" s="2" t="s">
        <v>628</v>
      </c>
      <c r="F7" s="3" t="s">
        <v>629</v>
      </c>
      <c r="G7" s="2" t="s">
        <v>235</v>
      </c>
      <c r="H7" s="2" t="s">
        <v>630</v>
      </c>
      <c r="I7" s="1" t="s">
        <v>631</v>
      </c>
      <c r="J7" s="1" t="s">
        <v>632</v>
      </c>
      <c r="K7" s="3" t="s">
        <v>633</v>
      </c>
      <c r="L7" s="3" t="s">
        <v>635</v>
      </c>
      <c r="M7" s="4">
        <v>42401</v>
      </c>
      <c r="N7" s="4">
        <v>44593</v>
      </c>
      <c r="O7" s="41">
        <f t="shared" si="0"/>
        <v>46783</v>
      </c>
      <c r="P7" s="1" t="s">
        <v>231</v>
      </c>
      <c r="Q7" s="4" t="s">
        <v>562</v>
      </c>
      <c r="R7" s="35" t="s">
        <v>1381</v>
      </c>
      <c r="S7" s="35" t="s">
        <v>882</v>
      </c>
      <c r="T7" s="4"/>
      <c r="U7" s="4" t="s">
        <v>1123</v>
      </c>
      <c r="V7" s="4"/>
      <c r="W7" s="4"/>
      <c r="X7" s="78" t="str">
        <f t="shared" si="1"/>
        <v>相談支援事業所　プランゲート</v>
      </c>
    </row>
    <row r="8" spans="1:24" s="16" customFormat="1" ht="45.75" customHeight="1">
      <c r="A8" s="1">
        <v>7</v>
      </c>
      <c r="B8" s="5">
        <v>2430100707</v>
      </c>
      <c r="C8" s="1" t="s">
        <v>43</v>
      </c>
      <c r="D8" s="1" t="s">
        <v>100</v>
      </c>
      <c r="E8" s="84" t="s">
        <v>1142</v>
      </c>
      <c r="F8" s="3" t="s">
        <v>1140</v>
      </c>
      <c r="G8" s="2" t="s">
        <v>235</v>
      </c>
      <c r="H8" s="40" t="s">
        <v>1141</v>
      </c>
      <c r="I8" s="1" t="s">
        <v>1143</v>
      </c>
      <c r="J8" s="1" t="s">
        <v>1144</v>
      </c>
      <c r="K8" s="84" t="s">
        <v>1139</v>
      </c>
      <c r="L8" s="40" t="s">
        <v>1498</v>
      </c>
      <c r="M8" s="4">
        <v>42461</v>
      </c>
      <c r="N8" s="4">
        <v>44652</v>
      </c>
      <c r="O8" s="41">
        <f t="shared" si="0"/>
        <v>46843</v>
      </c>
      <c r="P8" s="1" t="s">
        <v>231</v>
      </c>
      <c r="Q8" s="4" t="s">
        <v>562</v>
      </c>
      <c r="R8" s="4" t="s">
        <v>882</v>
      </c>
      <c r="S8" s="35" t="s">
        <v>1329</v>
      </c>
      <c r="T8" s="4"/>
      <c r="U8" s="4"/>
      <c r="V8" s="4"/>
      <c r="W8" s="4"/>
      <c r="X8" s="78" t="str">
        <f t="shared" si="1"/>
        <v>相談支援センターくわのみ</v>
      </c>
    </row>
    <row r="9" spans="1:24" s="16" customFormat="1" ht="45.75" customHeight="1">
      <c r="A9" s="1">
        <v>8</v>
      </c>
      <c r="B9" s="1">
        <v>2430100996</v>
      </c>
      <c r="C9" s="1" t="s">
        <v>43</v>
      </c>
      <c r="D9" s="1"/>
      <c r="E9" s="2" t="s">
        <v>972</v>
      </c>
      <c r="F9" s="3" t="s">
        <v>973</v>
      </c>
      <c r="G9" s="2" t="s">
        <v>235</v>
      </c>
      <c r="H9" s="2" t="s">
        <v>974</v>
      </c>
      <c r="I9" s="1" t="s">
        <v>975</v>
      </c>
      <c r="J9" s="1" t="s">
        <v>976</v>
      </c>
      <c r="K9" s="3" t="s">
        <v>977</v>
      </c>
      <c r="L9" s="2" t="s">
        <v>1270</v>
      </c>
      <c r="M9" s="4">
        <v>43405</v>
      </c>
      <c r="N9" s="4"/>
      <c r="O9" s="41">
        <f>DATE(YEAR(M9)+6,MONTH(M9),DAY(M9)-1)</f>
        <v>45596</v>
      </c>
      <c r="P9" s="1" t="s">
        <v>231</v>
      </c>
      <c r="Q9" s="4" t="s">
        <v>902</v>
      </c>
      <c r="R9" s="4"/>
      <c r="S9" s="4"/>
      <c r="T9" s="35" t="s">
        <v>1123</v>
      </c>
      <c r="U9" s="4"/>
      <c r="V9" s="4"/>
      <c r="W9" s="4"/>
      <c r="X9" s="78" t="str">
        <f t="shared" si="1"/>
        <v>相談支援事業所　ふわり</v>
      </c>
    </row>
    <row r="10" spans="1:24" s="16" customFormat="1" ht="45.75" customHeight="1">
      <c r="A10" s="1">
        <v>9</v>
      </c>
      <c r="B10" s="1">
        <v>2430101002</v>
      </c>
      <c r="C10" s="1" t="s">
        <v>43</v>
      </c>
      <c r="D10" s="1"/>
      <c r="E10" s="2" t="s">
        <v>980</v>
      </c>
      <c r="F10" s="3" t="s">
        <v>981</v>
      </c>
      <c r="G10" s="2" t="s">
        <v>235</v>
      </c>
      <c r="H10" s="2" t="s">
        <v>982</v>
      </c>
      <c r="I10" s="1" t="s">
        <v>983</v>
      </c>
      <c r="J10" s="1" t="s">
        <v>984</v>
      </c>
      <c r="K10" s="3" t="s">
        <v>985</v>
      </c>
      <c r="L10" s="3" t="s">
        <v>986</v>
      </c>
      <c r="M10" s="4">
        <v>43435</v>
      </c>
      <c r="N10" s="4"/>
      <c r="O10" s="41">
        <f>DATE(YEAR(M10)+6,MONTH(M10),DAY(M10)-1)</f>
        <v>45626</v>
      </c>
      <c r="P10" s="1" t="s">
        <v>231</v>
      </c>
      <c r="Q10" s="4" t="s">
        <v>902</v>
      </c>
      <c r="R10" s="4"/>
      <c r="S10" s="4"/>
      <c r="T10" s="4"/>
      <c r="U10" s="4"/>
      <c r="V10" s="4"/>
      <c r="W10" s="4"/>
      <c r="X10" s="78" t="str">
        <f t="shared" si="1"/>
        <v>ケアサービスたんぽぽ</v>
      </c>
    </row>
    <row r="11" spans="1:24" s="16" customFormat="1" ht="45.75" customHeight="1">
      <c r="A11" s="1">
        <v>10</v>
      </c>
      <c r="B11" s="26">
        <v>2430101010</v>
      </c>
      <c r="C11" s="1" t="s">
        <v>43</v>
      </c>
      <c r="D11" s="1" t="s">
        <v>98</v>
      </c>
      <c r="E11" s="83" t="s">
        <v>1294</v>
      </c>
      <c r="F11" s="33" t="s">
        <v>1295</v>
      </c>
      <c r="G11" s="2" t="s">
        <v>235</v>
      </c>
      <c r="H11" s="83" t="s">
        <v>1299</v>
      </c>
      <c r="I11" s="32" t="s">
        <v>1296</v>
      </c>
      <c r="J11" s="32" t="s">
        <v>1296</v>
      </c>
      <c r="K11" s="83" t="s">
        <v>1297</v>
      </c>
      <c r="L11" s="83" t="s">
        <v>1298</v>
      </c>
      <c r="M11" s="4">
        <v>44409</v>
      </c>
      <c r="N11" s="4"/>
      <c r="O11" s="41">
        <f>DATE(YEAR(M11)+6,MONTH(M11),DAY(M11)-1)</f>
        <v>46599</v>
      </c>
      <c r="P11" s="1" t="s">
        <v>231</v>
      </c>
      <c r="Q11" s="4" t="s">
        <v>902</v>
      </c>
      <c r="R11" s="4"/>
      <c r="S11" s="4"/>
      <c r="T11" s="4" t="s">
        <v>882</v>
      </c>
      <c r="U11" s="4"/>
      <c r="V11" s="4"/>
      <c r="W11" s="4"/>
      <c r="X11" s="78" t="str">
        <f t="shared" si="1"/>
        <v>こんぱす</v>
      </c>
    </row>
    <row r="12" spans="1:24" s="16" customFormat="1" ht="45.75" customHeight="1">
      <c r="A12" s="1">
        <v>11</v>
      </c>
      <c r="B12" s="26">
        <v>2430101028</v>
      </c>
      <c r="C12" s="1" t="s">
        <v>43</v>
      </c>
      <c r="D12" s="1" t="s">
        <v>98</v>
      </c>
      <c r="E12" s="83" t="s">
        <v>1424</v>
      </c>
      <c r="F12" s="33" t="s">
        <v>1425</v>
      </c>
      <c r="G12" s="2" t="s">
        <v>235</v>
      </c>
      <c r="H12" s="83" t="s">
        <v>1426</v>
      </c>
      <c r="I12" s="32" t="s">
        <v>1427</v>
      </c>
      <c r="J12" s="32" t="s">
        <v>1428</v>
      </c>
      <c r="K12" s="83" t="s">
        <v>1429</v>
      </c>
      <c r="L12" s="83" t="s">
        <v>1430</v>
      </c>
      <c r="M12" s="4">
        <v>44866</v>
      </c>
      <c r="N12" s="4"/>
      <c r="O12" s="41">
        <f>DATE(YEAR(M12)+6,MONTH(M12),DAY(M12)-1)</f>
        <v>47057</v>
      </c>
      <c r="P12" s="1" t="s">
        <v>231</v>
      </c>
      <c r="Q12" s="4" t="s">
        <v>902</v>
      </c>
      <c r="R12" s="4"/>
      <c r="S12" s="4"/>
      <c r="T12" s="4"/>
      <c r="U12" s="4"/>
      <c r="V12" s="4"/>
      <c r="W12" s="4"/>
      <c r="X12" s="78" t="str">
        <f t="shared" si="1"/>
        <v>桑名れんか相談支援事業所</v>
      </c>
    </row>
    <row r="13" spans="1:24" s="16" customFormat="1" ht="45.75" customHeight="1">
      <c r="A13" s="1">
        <v>12</v>
      </c>
      <c r="B13" s="26">
        <v>2430101036</v>
      </c>
      <c r="C13" s="1" t="s">
        <v>43</v>
      </c>
      <c r="D13" s="1" t="s">
        <v>98</v>
      </c>
      <c r="E13" s="83" t="s">
        <v>1439</v>
      </c>
      <c r="F13" s="33" t="s">
        <v>234</v>
      </c>
      <c r="G13" s="2" t="s">
        <v>235</v>
      </c>
      <c r="H13" s="83" t="s">
        <v>1514</v>
      </c>
      <c r="I13" s="32" t="s">
        <v>1440</v>
      </c>
      <c r="J13" s="32" t="s">
        <v>1440</v>
      </c>
      <c r="K13" s="83" t="s">
        <v>1441</v>
      </c>
      <c r="L13" s="83" t="s">
        <v>1442</v>
      </c>
      <c r="M13" s="4">
        <v>44896</v>
      </c>
      <c r="N13" s="4"/>
      <c r="O13" s="41">
        <f>DATE(YEAR(M13)+6,MONTH(M13),DAY(M13)-1)</f>
        <v>47087</v>
      </c>
      <c r="P13" s="1" t="s">
        <v>231</v>
      </c>
      <c r="Q13" s="4" t="s">
        <v>902</v>
      </c>
      <c r="R13" s="4" t="s">
        <v>1065</v>
      </c>
      <c r="S13" s="4"/>
      <c r="T13" s="4"/>
      <c r="U13" s="4"/>
      <c r="V13" s="4"/>
      <c r="W13" s="4"/>
      <c r="X13" s="78" t="s">
        <v>1439</v>
      </c>
    </row>
    <row r="14" spans="1:24" s="14" customFormat="1" ht="45.75" customHeight="1">
      <c r="A14" s="1">
        <v>13</v>
      </c>
      <c r="B14" s="1">
        <v>2431400015</v>
      </c>
      <c r="C14" s="1" t="s">
        <v>43</v>
      </c>
      <c r="D14" s="1" t="s">
        <v>99</v>
      </c>
      <c r="E14" s="2" t="s">
        <v>8</v>
      </c>
      <c r="F14" s="1" t="s">
        <v>865</v>
      </c>
      <c r="G14" s="2" t="s">
        <v>16</v>
      </c>
      <c r="H14" s="2" t="s">
        <v>1380</v>
      </c>
      <c r="I14" s="1" t="s">
        <v>1535</v>
      </c>
      <c r="J14" s="1" t="s">
        <v>1387</v>
      </c>
      <c r="K14" s="3" t="s">
        <v>888</v>
      </c>
      <c r="L14" s="3" t="s">
        <v>889</v>
      </c>
      <c r="M14" s="4">
        <v>41000</v>
      </c>
      <c r="N14" s="4">
        <v>43191</v>
      </c>
      <c r="O14" s="41">
        <f>DATE(YEAR(MAX(M14:N14))+6,MONTH(MAX(M14:N14)),DAY(MAX(M14:N14)))-1</f>
        <v>45382</v>
      </c>
      <c r="P14" s="1" t="s">
        <v>876</v>
      </c>
      <c r="Q14" s="4" t="s">
        <v>1381</v>
      </c>
      <c r="R14" s="4" t="s">
        <v>882</v>
      </c>
      <c r="S14" s="4" t="s">
        <v>882</v>
      </c>
      <c r="T14" s="4" t="s">
        <v>882</v>
      </c>
      <c r="U14" s="4" t="s">
        <v>882</v>
      </c>
      <c r="V14" s="4"/>
      <c r="W14" s="4" t="s">
        <v>1230</v>
      </c>
      <c r="X14" s="14" t="str">
        <f>E14</f>
        <v>いなべ市社協相談支援事業所</v>
      </c>
    </row>
    <row r="15" spans="1:24" s="14" customFormat="1" ht="45.75" customHeight="1">
      <c r="A15" s="1">
        <v>14</v>
      </c>
      <c r="B15" s="1">
        <v>2431400023</v>
      </c>
      <c r="C15" s="1" t="s">
        <v>43</v>
      </c>
      <c r="D15" s="1" t="s">
        <v>103</v>
      </c>
      <c r="E15" s="2" t="s">
        <v>112</v>
      </c>
      <c r="F15" s="1" t="s">
        <v>41</v>
      </c>
      <c r="G15" s="2" t="s">
        <v>16</v>
      </c>
      <c r="H15" s="2" t="s">
        <v>9</v>
      </c>
      <c r="I15" s="1" t="s">
        <v>10</v>
      </c>
      <c r="J15" s="1" t="s">
        <v>10</v>
      </c>
      <c r="K15" s="3" t="s">
        <v>11</v>
      </c>
      <c r="L15" s="3" t="s">
        <v>636</v>
      </c>
      <c r="M15" s="4">
        <v>41000</v>
      </c>
      <c r="N15" s="4">
        <v>43191</v>
      </c>
      <c r="O15" s="41">
        <f>DATE(YEAR(MAX(M15:N15))+6,MONTH(MAX(M15:N15)),DAY(MAX(M15:N15)))-1</f>
        <v>45382</v>
      </c>
      <c r="P15" s="1" t="s">
        <v>876</v>
      </c>
      <c r="Q15" s="4" t="s">
        <v>1238</v>
      </c>
      <c r="R15" s="4"/>
      <c r="S15" s="4"/>
      <c r="T15" s="4" t="s">
        <v>920</v>
      </c>
      <c r="U15" s="4"/>
      <c r="V15" s="4"/>
      <c r="W15" s="4" t="s">
        <v>1230</v>
      </c>
      <c r="X15" s="14" t="str">
        <f>E15</f>
        <v>アジサイ</v>
      </c>
    </row>
    <row r="16" spans="1:24" s="16" customFormat="1" ht="45.75" customHeight="1">
      <c r="A16" s="1">
        <v>15</v>
      </c>
      <c r="B16" s="25">
        <v>2431400221</v>
      </c>
      <c r="C16" s="1" t="s">
        <v>43</v>
      </c>
      <c r="D16" s="1" t="s">
        <v>177</v>
      </c>
      <c r="E16" s="19" t="s">
        <v>50</v>
      </c>
      <c r="F16" s="26" t="s">
        <v>59</v>
      </c>
      <c r="G16" s="19" t="s">
        <v>65</v>
      </c>
      <c r="H16" s="19" t="s">
        <v>79</v>
      </c>
      <c r="I16" s="1" t="s">
        <v>80</v>
      </c>
      <c r="J16" s="1" t="s">
        <v>81</v>
      </c>
      <c r="K16" s="19" t="s">
        <v>73</v>
      </c>
      <c r="L16" s="3" t="s">
        <v>637</v>
      </c>
      <c r="M16" s="4">
        <v>41000</v>
      </c>
      <c r="N16" s="4">
        <v>43191</v>
      </c>
      <c r="O16" s="41">
        <f>DATE(YEAR(MAX(M16:N16))+6,MONTH(MAX(M16:N16)),DAY(MAX(M16:N16)))-1</f>
        <v>45382</v>
      </c>
      <c r="P16" s="1" t="s">
        <v>876</v>
      </c>
      <c r="Q16" s="4" t="s">
        <v>1381</v>
      </c>
      <c r="R16" s="4" t="s">
        <v>882</v>
      </c>
      <c r="S16" s="4" t="s">
        <v>882</v>
      </c>
      <c r="T16" s="4"/>
      <c r="U16" s="4"/>
      <c r="V16" s="4"/>
      <c r="W16" s="4"/>
      <c r="X16" s="78" t="str">
        <f>E16</f>
        <v>いなべ市障害者活動支援センター</v>
      </c>
    </row>
    <row r="17" spans="1:24" s="16" customFormat="1" ht="45.75" customHeight="1">
      <c r="A17" s="1">
        <v>16</v>
      </c>
      <c r="B17" s="27">
        <v>2431400338</v>
      </c>
      <c r="C17" s="1" t="s">
        <v>43</v>
      </c>
      <c r="D17" s="1" t="s">
        <v>98</v>
      </c>
      <c r="E17" s="28" t="s">
        <v>1038</v>
      </c>
      <c r="F17" s="29" t="s">
        <v>1039</v>
      </c>
      <c r="G17" s="28" t="s">
        <v>65</v>
      </c>
      <c r="H17" s="28" t="s">
        <v>1043</v>
      </c>
      <c r="I17" s="20" t="s">
        <v>1040</v>
      </c>
      <c r="J17" s="20" t="s">
        <v>1041</v>
      </c>
      <c r="K17" s="28" t="s">
        <v>1044</v>
      </c>
      <c r="L17" s="3" t="s">
        <v>1045</v>
      </c>
      <c r="M17" s="30">
        <v>43678</v>
      </c>
      <c r="N17" s="30"/>
      <c r="O17" s="41">
        <f>DATE(YEAR(MAX(M17:N17))+6,MONTH(MAX(M17:N17)),DAY(MAX(M17:N17)))-1</f>
        <v>45869</v>
      </c>
      <c r="P17" s="1" t="s">
        <v>876</v>
      </c>
      <c r="Q17" s="4" t="s">
        <v>562</v>
      </c>
      <c r="R17" s="30"/>
      <c r="S17" s="4" t="s">
        <v>882</v>
      </c>
      <c r="T17" s="30"/>
      <c r="U17" s="30"/>
      <c r="V17" s="30"/>
      <c r="W17" s="4" t="s">
        <v>1123</v>
      </c>
      <c r="X17" s="78" t="s">
        <v>1038</v>
      </c>
    </row>
    <row r="18" spans="1:24" s="16" customFormat="1" ht="45.75" customHeight="1">
      <c r="A18" s="1">
        <v>17</v>
      </c>
      <c r="B18" s="1">
        <v>2432000053</v>
      </c>
      <c r="C18" s="1" t="s">
        <v>43</v>
      </c>
      <c r="D18" s="1" t="s">
        <v>98</v>
      </c>
      <c r="E18" s="2" t="s">
        <v>1115</v>
      </c>
      <c r="F18" s="3" t="s">
        <v>1116</v>
      </c>
      <c r="G18" s="2" t="s">
        <v>1459</v>
      </c>
      <c r="H18" s="2" t="s">
        <v>1458</v>
      </c>
      <c r="I18" s="1" t="s">
        <v>1117</v>
      </c>
      <c r="J18" s="1" t="s">
        <v>1118</v>
      </c>
      <c r="K18" s="3" t="s">
        <v>1119</v>
      </c>
      <c r="L18" s="3" t="s">
        <v>1120</v>
      </c>
      <c r="M18" s="4">
        <v>43922</v>
      </c>
      <c r="N18" s="4"/>
      <c r="O18" s="41">
        <f>DATE(YEAR(M18)+6,MONTH(M18),DAY(M18)-1)</f>
        <v>46112</v>
      </c>
      <c r="P18" s="1" t="s">
        <v>231</v>
      </c>
      <c r="Q18" s="4" t="s">
        <v>902</v>
      </c>
      <c r="R18" s="4"/>
      <c r="S18" s="4"/>
      <c r="T18" s="4" t="s">
        <v>882</v>
      </c>
      <c r="U18" s="4"/>
      <c r="V18" s="4"/>
      <c r="W18" s="4"/>
      <c r="X18" s="78" t="str">
        <f>E18</f>
        <v>木曽岬町地域包括支援センター</v>
      </c>
    </row>
    <row r="19" spans="1:25" s="16" customFormat="1" ht="45.75" customHeight="1">
      <c r="A19" s="1">
        <v>18</v>
      </c>
      <c r="B19" s="27">
        <v>2432100218</v>
      </c>
      <c r="C19" s="1" t="s">
        <v>43</v>
      </c>
      <c r="D19" s="1" t="s">
        <v>100</v>
      </c>
      <c r="E19" s="28" t="s">
        <v>946</v>
      </c>
      <c r="F19" s="29" t="s">
        <v>167</v>
      </c>
      <c r="G19" s="28" t="s">
        <v>168</v>
      </c>
      <c r="H19" s="28" t="s">
        <v>947</v>
      </c>
      <c r="I19" s="20" t="s">
        <v>948</v>
      </c>
      <c r="J19" s="20" t="s">
        <v>949</v>
      </c>
      <c r="K19" s="28" t="s">
        <v>169</v>
      </c>
      <c r="L19" s="3" t="s">
        <v>638</v>
      </c>
      <c r="M19" s="30">
        <v>41122</v>
      </c>
      <c r="N19" s="30">
        <v>43313</v>
      </c>
      <c r="O19" s="41">
        <f>DATE(YEAR(MAX(M19:N19))+6,MONTH(MAX(M19:N19)),DAY(MAX(M19:N19)))-1</f>
        <v>45504</v>
      </c>
      <c r="P19" s="1" t="s">
        <v>876</v>
      </c>
      <c r="Q19" s="4" t="s">
        <v>883</v>
      </c>
      <c r="R19" s="30" t="s">
        <v>882</v>
      </c>
      <c r="S19" s="30"/>
      <c r="T19" s="30" t="s">
        <v>882</v>
      </c>
      <c r="U19" s="30"/>
      <c r="V19" s="30"/>
      <c r="W19" s="20" t="s">
        <v>1123</v>
      </c>
      <c r="X19" s="78" t="str">
        <f>E19</f>
        <v>相談支援事業所　いずみ</v>
      </c>
      <c r="Y19" s="16" t="s">
        <v>950</v>
      </c>
    </row>
    <row r="20" spans="1:24" s="16" customFormat="1" ht="45.75" customHeight="1">
      <c r="A20" s="1">
        <v>19</v>
      </c>
      <c r="B20" s="1">
        <v>2432100234</v>
      </c>
      <c r="C20" s="1" t="s">
        <v>43</v>
      </c>
      <c r="D20" s="1" t="s">
        <v>100</v>
      </c>
      <c r="E20" s="2" t="s">
        <v>209</v>
      </c>
      <c r="F20" s="3" t="s">
        <v>167</v>
      </c>
      <c r="G20" s="2" t="s">
        <v>168</v>
      </c>
      <c r="H20" s="2" t="s">
        <v>225</v>
      </c>
      <c r="I20" s="1" t="s">
        <v>215</v>
      </c>
      <c r="J20" s="1" t="s">
        <v>216</v>
      </c>
      <c r="K20" s="31" t="s">
        <v>208</v>
      </c>
      <c r="L20" s="3" t="s">
        <v>639</v>
      </c>
      <c r="M20" s="4">
        <v>41426</v>
      </c>
      <c r="N20" s="4">
        <v>43617</v>
      </c>
      <c r="O20" s="41">
        <f>DATE(YEAR(MAX(M20:N20))+6,MONTH(MAX(M20:N20)),DAY(MAX(M20:N20)))-1</f>
        <v>45808</v>
      </c>
      <c r="P20" s="1" t="s">
        <v>876</v>
      </c>
      <c r="Q20" s="4" t="s">
        <v>562</v>
      </c>
      <c r="R20" s="4"/>
      <c r="S20" s="4"/>
      <c r="T20" s="4"/>
      <c r="U20" s="4"/>
      <c r="V20" s="4"/>
      <c r="W20" s="4"/>
      <c r="X20" s="78" t="str">
        <f>E20</f>
        <v>東員町社協　地域相談支援事業所　ふれあい</v>
      </c>
    </row>
    <row r="21" spans="1:24" ht="19.5" customHeight="1">
      <c r="A21" s="105" t="s">
        <v>514</v>
      </c>
      <c r="B21" s="106"/>
      <c r="C21" s="107">
        <f>COUNT(B2:B20)</f>
        <v>19</v>
      </c>
      <c r="D21" s="108" t="s">
        <v>515</v>
      </c>
      <c r="E21" s="108"/>
      <c r="F21" s="108"/>
      <c r="G21" s="108"/>
      <c r="H21" s="109"/>
      <c r="I21" s="106"/>
      <c r="J21" s="106"/>
      <c r="K21" s="109"/>
      <c r="L21" s="109"/>
      <c r="M21" s="110"/>
      <c r="N21" s="110"/>
      <c r="O21" s="110"/>
      <c r="P21" s="111"/>
      <c r="Q21" s="110"/>
      <c r="R21" s="110"/>
      <c r="S21" s="110"/>
      <c r="T21" s="110"/>
      <c r="U21" s="110"/>
      <c r="V21" s="110"/>
      <c r="W21" s="112"/>
      <c r="X21" s="57"/>
    </row>
    <row r="22" spans="1:24" s="14" customFormat="1" ht="45.75" customHeight="1">
      <c r="A22" s="20">
        <v>1</v>
      </c>
      <c r="B22" s="20">
        <v>2430200028</v>
      </c>
      <c r="C22" s="1" t="s">
        <v>43</v>
      </c>
      <c r="D22" s="20" t="s">
        <v>137</v>
      </c>
      <c r="E22" s="21" t="s">
        <v>31</v>
      </c>
      <c r="F22" s="20" t="s">
        <v>40</v>
      </c>
      <c r="G22" s="23" t="s">
        <v>13</v>
      </c>
      <c r="H22" s="23" t="s">
        <v>1206</v>
      </c>
      <c r="I22" s="20" t="s">
        <v>0</v>
      </c>
      <c r="J22" s="8" t="s">
        <v>27</v>
      </c>
      <c r="K22" s="23" t="s">
        <v>32</v>
      </c>
      <c r="L22" s="3" t="s">
        <v>801</v>
      </c>
      <c r="M22" s="30">
        <v>41061</v>
      </c>
      <c r="N22" s="30">
        <v>43191</v>
      </c>
      <c r="O22" s="41">
        <f aca="true" t="shared" si="2" ref="O22:O39">DATE(YEAR(MAX(M22:N22))+6,MONTH(MAX(M22:N22)),DAY(MAX(M22:N22)))-1</f>
        <v>45382</v>
      </c>
      <c r="P22" s="9" t="s">
        <v>231</v>
      </c>
      <c r="Q22" s="4" t="s">
        <v>885</v>
      </c>
      <c r="R22" s="4"/>
      <c r="S22" s="4"/>
      <c r="T22" s="4" t="s">
        <v>882</v>
      </c>
      <c r="U22" s="4"/>
      <c r="V22" s="4"/>
      <c r="W22" s="4"/>
      <c r="X22" s="14" t="str">
        <f aca="true" t="shared" si="3" ref="X22:X41">E22</f>
        <v>障害者相談支援センター　ソシオ</v>
      </c>
    </row>
    <row r="23" spans="1:24" s="14" customFormat="1" ht="45.75" customHeight="1">
      <c r="A23" s="20">
        <v>2</v>
      </c>
      <c r="B23" s="1">
        <v>2430200036</v>
      </c>
      <c r="C23" s="1" t="s">
        <v>43</v>
      </c>
      <c r="D23" s="1" t="s">
        <v>137</v>
      </c>
      <c r="E23" s="2" t="s">
        <v>223</v>
      </c>
      <c r="F23" s="1" t="s">
        <v>811</v>
      </c>
      <c r="G23" s="3" t="s">
        <v>13</v>
      </c>
      <c r="H23" s="3" t="s">
        <v>810</v>
      </c>
      <c r="I23" s="1" t="s">
        <v>1</v>
      </c>
      <c r="J23" s="1" t="s">
        <v>1375</v>
      </c>
      <c r="K23" s="3" t="s">
        <v>117</v>
      </c>
      <c r="L23" s="3" t="s">
        <v>645</v>
      </c>
      <c r="M23" s="4">
        <v>41000</v>
      </c>
      <c r="N23" s="4">
        <v>43191</v>
      </c>
      <c r="O23" s="41">
        <f t="shared" si="2"/>
        <v>45382</v>
      </c>
      <c r="P23" s="9" t="s">
        <v>231</v>
      </c>
      <c r="Q23" s="4" t="s">
        <v>885</v>
      </c>
      <c r="R23" s="4" t="s">
        <v>882</v>
      </c>
      <c r="S23" s="4"/>
      <c r="T23" s="4" t="s">
        <v>882</v>
      </c>
      <c r="U23" s="4"/>
      <c r="V23" s="4"/>
      <c r="W23" s="4"/>
      <c r="X23" s="14" t="str">
        <f t="shared" si="3"/>
        <v>障害者相談支援センター　HANA</v>
      </c>
    </row>
    <row r="24" spans="1:24" s="14" customFormat="1" ht="45.75" customHeight="1">
      <c r="A24" s="20">
        <v>3</v>
      </c>
      <c r="B24" s="1">
        <v>2430200671</v>
      </c>
      <c r="C24" s="1" t="s">
        <v>43</v>
      </c>
      <c r="D24" s="1" t="s">
        <v>103</v>
      </c>
      <c r="E24" s="2" t="s">
        <v>29</v>
      </c>
      <c r="F24" s="1" t="s">
        <v>38</v>
      </c>
      <c r="G24" s="3" t="s">
        <v>13</v>
      </c>
      <c r="H24" s="3" t="s">
        <v>511</v>
      </c>
      <c r="I24" s="1" t="s">
        <v>512</v>
      </c>
      <c r="J24" s="1" t="s">
        <v>513</v>
      </c>
      <c r="K24" s="3" t="s">
        <v>30</v>
      </c>
      <c r="L24" s="3" t="s">
        <v>649</v>
      </c>
      <c r="M24" s="4">
        <v>41122</v>
      </c>
      <c r="N24" s="4">
        <v>43313</v>
      </c>
      <c r="O24" s="41">
        <f>DATE(YEAR(MAX(M24:N24))+6,MONTH(MAX(M24:N24)),DAY(MAX(M24:N24)))-1</f>
        <v>45504</v>
      </c>
      <c r="P24" s="9" t="s">
        <v>231</v>
      </c>
      <c r="Q24" s="4" t="s">
        <v>885</v>
      </c>
      <c r="R24" s="4" t="s">
        <v>882</v>
      </c>
      <c r="S24" s="4" t="s">
        <v>990</v>
      </c>
      <c r="T24" s="4"/>
      <c r="U24" s="4"/>
      <c r="V24" s="4"/>
      <c r="W24" s="4" t="s">
        <v>882</v>
      </c>
      <c r="X24" s="14" t="str">
        <f>E24</f>
        <v>相談支援事業所「ブルーム」</v>
      </c>
    </row>
    <row r="25" spans="1:24" s="14" customFormat="1" ht="45.75" customHeight="1">
      <c r="A25" s="20">
        <v>4</v>
      </c>
      <c r="B25" s="1">
        <v>2430200697</v>
      </c>
      <c r="C25" s="1" t="s">
        <v>43</v>
      </c>
      <c r="D25" s="1" t="s">
        <v>100</v>
      </c>
      <c r="E25" s="2" t="s">
        <v>146</v>
      </c>
      <c r="F25" s="1" t="s">
        <v>147</v>
      </c>
      <c r="G25" s="3" t="s">
        <v>148</v>
      </c>
      <c r="H25" s="3" t="s">
        <v>149</v>
      </c>
      <c r="I25" s="1" t="s">
        <v>151</v>
      </c>
      <c r="J25" s="1" t="s">
        <v>152</v>
      </c>
      <c r="K25" s="3" t="s">
        <v>153</v>
      </c>
      <c r="L25" s="3" t="s">
        <v>646</v>
      </c>
      <c r="M25" s="4">
        <v>41000</v>
      </c>
      <c r="N25" s="4">
        <v>43191</v>
      </c>
      <c r="O25" s="41">
        <f t="shared" si="2"/>
        <v>45382</v>
      </c>
      <c r="P25" s="9" t="s">
        <v>231</v>
      </c>
      <c r="Q25" s="4" t="s">
        <v>885</v>
      </c>
      <c r="R25" s="4" t="s">
        <v>882</v>
      </c>
      <c r="S25" s="4" t="s">
        <v>882</v>
      </c>
      <c r="T25" s="4"/>
      <c r="U25" s="4"/>
      <c r="V25" s="4"/>
      <c r="W25" s="4" t="s">
        <v>882</v>
      </c>
      <c r="X25" s="14" t="str">
        <f t="shared" si="3"/>
        <v>相談支援事業所　陽だまり</v>
      </c>
    </row>
    <row r="26" spans="1:24" s="14" customFormat="1" ht="45.75" customHeight="1">
      <c r="A26" s="20">
        <v>5</v>
      </c>
      <c r="B26" s="1">
        <v>2430201174</v>
      </c>
      <c r="C26" s="1" t="s">
        <v>43</v>
      </c>
      <c r="D26" s="1" t="s">
        <v>100</v>
      </c>
      <c r="E26" s="2" t="s">
        <v>164</v>
      </c>
      <c r="F26" s="1" t="s">
        <v>599</v>
      </c>
      <c r="G26" s="3" t="s">
        <v>148</v>
      </c>
      <c r="H26" s="3" t="s">
        <v>586</v>
      </c>
      <c r="I26" s="1" t="s">
        <v>166</v>
      </c>
      <c r="J26" s="1" t="s">
        <v>170</v>
      </c>
      <c r="K26" s="2" t="s">
        <v>165</v>
      </c>
      <c r="L26" s="3" t="s">
        <v>648</v>
      </c>
      <c r="M26" s="4">
        <v>41153</v>
      </c>
      <c r="N26" s="4">
        <v>43344</v>
      </c>
      <c r="O26" s="41">
        <f>DATE(YEAR(MAX(M26:N26))+6,MONTH(MAX(M26:N26)),DAY(MAX(M26:N26)))-1</f>
        <v>45535</v>
      </c>
      <c r="P26" s="9" t="s">
        <v>231</v>
      </c>
      <c r="Q26" s="4" t="s">
        <v>883</v>
      </c>
      <c r="R26" s="4"/>
      <c r="S26" s="4"/>
      <c r="T26" s="4"/>
      <c r="U26" s="4"/>
      <c r="V26" s="4"/>
      <c r="W26" s="4"/>
      <c r="X26" s="14" t="str">
        <f>E26</f>
        <v>四日市・子ども発達支援センター　ひまわり</v>
      </c>
    </row>
    <row r="27" spans="1:24" s="14" customFormat="1" ht="45.75" customHeight="1">
      <c r="A27" s="20">
        <v>6</v>
      </c>
      <c r="B27" s="1">
        <v>2430201182</v>
      </c>
      <c r="C27" s="1" t="s">
        <v>43</v>
      </c>
      <c r="D27" s="1"/>
      <c r="E27" s="2" t="s">
        <v>158</v>
      </c>
      <c r="F27" s="1" t="s">
        <v>159</v>
      </c>
      <c r="G27" s="3" t="s">
        <v>148</v>
      </c>
      <c r="H27" s="3" t="s">
        <v>160</v>
      </c>
      <c r="I27" s="1" t="s">
        <v>161</v>
      </c>
      <c r="J27" s="1" t="s">
        <v>162</v>
      </c>
      <c r="K27" s="3" t="s">
        <v>163</v>
      </c>
      <c r="L27" s="3" t="s">
        <v>647</v>
      </c>
      <c r="M27" s="4">
        <v>41122</v>
      </c>
      <c r="N27" s="4">
        <v>43313</v>
      </c>
      <c r="O27" s="41">
        <f t="shared" si="2"/>
        <v>45504</v>
      </c>
      <c r="P27" s="9" t="s">
        <v>231</v>
      </c>
      <c r="Q27" s="4" t="s">
        <v>885</v>
      </c>
      <c r="R27" s="4" t="s">
        <v>882</v>
      </c>
      <c r="S27" s="4" t="s">
        <v>990</v>
      </c>
      <c r="T27" s="4"/>
      <c r="U27" s="4"/>
      <c r="V27" s="4"/>
      <c r="W27" s="35" t="s">
        <v>882</v>
      </c>
      <c r="X27" s="14" t="str">
        <f t="shared" si="3"/>
        <v>四日市市障害者自立支援生活支援センター　かがやき</v>
      </c>
    </row>
    <row r="28" spans="1:24" s="16" customFormat="1" ht="45.75" customHeight="1">
      <c r="A28" s="20">
        <v>7</v>
      </c>
      <c r="B28" s="1">
        <v>2430201265</v>
      </c>
      <c r="C28" s="1" t="s">
        <v>43</v>
      </c>
      <c r="D28" s="1" t="s">
        <v>100</v>
      </c>
      <c r="E28" s="53" t="s">
        <v>329</v>
      </c>
      <c r="F28" s="3" t="s">
        <v>330</v>
      </c>
      <c r="G28" s="2" t="s">
        <v>148</v>
      </c>
      <c r="H28" s="2" t="s">
        <v>1497</v>
      </c>
      <c r="I28" s="1" t="s">
        <v>331</v>
      </c>
      <c r="J28" s="1" t="s">
        <v>332</v>
      </c>
      <c r="K28" s="3" t="s">
        <v>333</v>
      </c>
      <c r="L28" s="3" t="s">
        <v>650</v>
      </c>
      <c r="M28" s="4">
        <v>41730</v>
      </c>
      <c r="N28" s="35">
        <v>43922</v>
      </c>
      <c r="O28" s="41">
        <f t="shared" si="2"/>
        <v>46112</v>
      </c>
      <c r="P28" s="9" t="s">
        <v>231</v>
      </c>
      <c r="Q28" s="4" t="s">
        <v>562</v>
      </c>
      <c r="R28" s="4" t="s">
        <v>882</v>
      </c>
      <c r="S28" s="4"/>
      <c r="T28" s="4" t="s">
        <v>1015</v>
      </c>
      <c r="U28" s="4"/>
      <c r="V28" s="4"/>
      <c r="W28" s="4"/>
      <c r="X28" s="78" t="str">
        <f t="shared" si="3"/>
        <v>相談支援事業所　にじいろ</v>
      </c>
    </row>
    <row r="29" spans="1:24" s="16" customFormat="1" ht="45.75" customHeight="1">
      <c r="A29" s="20">
        <v>8</v>
      </c>
      <c r="B29" s="1">
        <v>2430201281</v>
      </c>
      <c r="C29" s="1" t="s">
        <v>43</v>
      </c>
      <c r="D29" s="1"/>
      <c r="E29" s="2" t="s">
        <v>354</v>
      </c>
      <c r="F29" s="3" t="s">
        <v>355</v>
      </c>
      <c r="G29" s="2" t="s">
        <v>356</v>
      </c>
      <c r="H29" s="2" t="s">
        <v>368</v>
      </c>
      <c r="I29" s="1" t="s">
        <v>357</v>
      </c>
      <c r="J29" s="1" t="s">
        <v>358</v>
      </c>
      <c r="K29" s="3" t="s">
        <v>359</v>
      </c>
      <c r="L29" s="3" t="s">
        <v>646</v>
      </c>
      <c r="M29" s="4">
        <v>41760</v>
      </c>
      <c r="N29" s="35">
        <v>43952</v>
      </c>
      <c r="O29" s="41">
        <f t="shared" si="2"/>
        <v>46142</v>
      </c>
      <c r="P29" s="9" t="s">
        <v>231</v>
      </c>
      <c r="Q29" s="4" t="s">
        <v>562</v>
      </c>
      <c r="R29" s="4"/>
      <c r="S29" s="4"/>
      <c r="T29" s="4"/>
      <c r="U29" s="4"/>
      <c r="V29" s="4"/>
      <c r="W29" s="4"/>
      <c r="X29" s="78" t="str">
        <f t="shared" si="3"/>
        <v>特定相談支援事業所
希</v>
      </c>
    </row>
    <row r="30" spans="1:24" s="16" customFormat="1" ht="45.75" customHeight="1">
      <c r="A30" s="20">
        <v>9</v>
      </c>
      <c r="B30" s="1">
        <v>2430201307</v>
      </c>
      <c r="C30" s="1" t="s">
        <v>43</v>
      </c>
      <c r="D30" s="1"/>
      <c r="E30" s="2" t="s">
        <v>399</v>
      </c>
      <c r="F30" s="3" t="s">
        <v>416</v>
      </c>
      <c r="G30" s="2" t="s">
        <v>356</v>
      </c>
      <c r="H30" s="2" t="s">
        <v>400</v>
      </c>
      <c r="I30" s="1" t="s">
        <v>417</v>
      </c>
      <c r="J30" s="1" t="s">
        <v>418</v>
      </c>
      <c r="K30" s="3" t="s">
        <v>401</v>
      </c>
      <c r="L30" s="3" t="s">
        <v>652</v>
      </c>
      <c r="M30" s="4">
        <v>41913</v>
      </c>
      <c r="N30" s="35">
        <v>44105</v>
      </c>
      <c r="O30" s="41">
        <f t="shared" si="2"/>
        <v>46295</v>
      </c>
      <c r="P30" s="9" t="s">
        <v>231</v>
      </c>
      <c r="Q30" s="4" t="s">
        <v>562</v>
      </c>
      <c r="R30" s="4"/>
      <c r="S30" s="4"/>
      <c r="T30" s="4"/>
      <c r="U30" s="4"/>
      <c r="V30" s="4"/>
      <c r="W30" s="4"/>
      <c r="X30" s="78" t="str">
        <f t="shared" si="3"/>
        <v>障害者相談支援事業所　エビノ園</v>
      </c>
    </row>
    <row r="31" spans="1:24" s="16" customFormat="1" ht="45.75" customHeight="1">
      <c r="A31" s="20">
        <v>10</v>
      </c>
      <c r="B31" s="1">
        <v>2430201349</v>
      </c>
      <c r="C31" s="1" t="s">
        <v>43</v>
      </c>
      <c r="D31" s="1" t="s">
        <v>100</v>
      </c>
      <c r="E31" s="2" t="s">
        <v>482</v>
      </c>
      <c r="F31" s="3" t="s">
        <v>1014</v>
      </c>
      <c r="G31" s="2" t="s">
        <v>148</v>
      </c>
      <c r="H31" s="2" t="s">
        <v>1011</v>
      </c>
      <c r="I31" s="1" t="s">
        <v>1012</v>
      </c>
      <c r="J31" s="1" t="s">
        <v>1013</v>
      </c>
      <c r="K31" s="3" t="s">
        <v>356</v>
      </c>
      <c r="L31" s="3" t="s">
        <v>654</v>
      </c>
      <c r="M31" s="4">
        <v>42005</v>
      </c>
      <c r="N31" s="35">
        <v>44197</v>
      </c>
      <c r="O31" s="41">
        <f t="shared" si="2"/>
        <v>46387</v>
      </c>
      <c r="P31" s="9" t="s">
        <v>231</v>
      </c>
      <c r="Q31" s="4" t="s">
        <v>885</v>
      </c>
      <c r="R31" s="4"/>
      <c r="S31" s="4" t="s">
        <v>882</v>
      </c>
      <c r="T31" s="4"/>
      <c r="U31" s="4"/>
      <c r="V31" s="4"/>
      <c r="W31" s="4"/>
      <c r="X31" s="78" t="str">
        <f t="shared" si="3"/>
        <v>相談支援事業所四日市市立あけぼの学園</v>
      </c>
    </row>
    <row r="32" spans="1:24" s="16" customFormat="1" ht="45.75" customHeight="1">
      <c r="A32" s="20">
        <v>11</v>
      </c>
      <c r="B32" s="1">
        <v>2430201364</v>
      </c>
      <c r="C32" s="1" t="s">
        <v>485</v>
      </c>
      <c r="D32" s="1"/>
      <c r="E32" s="2" t="s">
        <v>494</v>
      </c>
      <c r="F32" s="3" t="s">
        <v>501</v>
      </c>
      <c r="G32" s="2" t="s">
        <v>356</v>
      </c>
      <c r="H32" s="2" t="s">
        <v>495</v>
      </c>
      <c r="I32" s="1" t="s">
        <v>1105</v>
      </c>
      <c r="J32" s="1" t="s">
        <v>502</v>
      </c>
      <c r="K32" s="3" t="s">
        <v>496</v>
      </c>
      <c r="L32" s="3" t="s">
        <v>655</v>
      </c>
      <c r="M32" s="4">
        <v>42036</v>
      </c>
      <c r="N32" s="35">
        <v>44228</v>
      </c>
      <c r="O32" s="41">
        <f t="shared" si="2"/>
        <v>46418</v>
      </c>
      <c r="P32" s="9" t="s">
        <v>231</v>
      </c>
      <c r="Q32" s="4" t="s">
        <v>562</v>
      </c>
      <c r="R32" s="4"/>
      <c r="S32" s="4"/>
      <c r="T32" s="4"/>
      <c r="U32" s="4"/>
      <c r="V32" s="4"/>
      <c r="W32" s="4"/>
      <c r="X32" s="78" t="str">
        <f t="shared" si="3"/>
        <v>相談支援事業所ピラミッド</v>
      </c>
    </row>
    <row r="33" spans="1:24" s="16" customFormat="1" ht="45.75" customHeight="1">
      <c r="A33" s="20">
        <v>12</v>
      </c>
      <c r="B33" s="1">
        <v>2430201398</v>
      </c>
      <c r="C33" s="1" t="s">
        <v>43</v>
      </c>
      <c r="D33" s="1"/>
      <c r="E33" s="2" t="s">
        <v>533</v>
      </c>
      <c r="F33" s="3" t="s">
        <v>545</v>
      </c>
      <c r="G33" s="2" t="s">
        <v>356</v>
      </c>
      <c r="H33" s="2" t="s">
        <v>534</v>
      </c>
      <c r="I33" s="1" t="s">
        <v>546</v>
      </c>
      <c r="J33" s="1" t="s">
        <v>547</v>
      </c>
      <c r="K33" s="3" t="s">
        <v>535</v>
      </c>
      <c r="L33" s="3" t="s">
        <v>656</v>
      </c>
      <c r="M33" s="4">
        <v>42095</v>
      </c>
      <c r="N33" s="4">
        <v>44287</v>
      </c>
      <c r="O33" s="41">
        <f t="shared" si="2"/>
        <v>46477</v>
      </c>
      <c r="P33" s="9" t="s">
        <v>231</v>
      </c>
      <c r="Q33" s="4" t="s">
        <v>562</v>
      </c>
      <c r="R33" s="4" t="s">
        <v>884</v>
      </c>
      <c r="S33" s="4"/>
      <c r="T33" s="4"/>
      <c r="U33" s="4"/>
      <c r="V33" s="4"/>
      <c r="W33" s="4"/>
      <c r="X33" s="78" t="str">
        <f t="shared" si="3"/>
        <v>サポートテラス　わかたけ</v>
      </c>
    </row>
    <row r="34" spans="1:24" s="16" customFormat="1" ht="45.75" customHeight="1">
      <c r="A34" s="20">
        <v>13</v>
      </c>
      <c r="B34" s="1">
        <v>2430201455</v>
      </c>
      <c r="C34" s="1" t="s">
        <v>43</v>
      </c>
      <c r="D34" s="1"/>
      <c r="E34" s="2" t="s">
        <v>787</v>
      </c>
      <c r="F34" s="3" t="s">
        <v>788</v>
      </c>
      <c r="G34" s="2" t="s">
        <v>148</v>
      </c>
      <c r="H34" s="2" t="s">
        <v>789</v>
      </c>
      <c r="I34" s="1" t="s">
        <v>790</v>
      </c>
      <c r="J34" s="1" t="s">
        <v>791</v>
      </c>
      <c r="K34" s="3" t="s">
        <v>792</v>
      </c>
      <c r="L34" s="3" t="s">
        <v>793</v>
      </c>
      <c r="M34" s="4">
        <v>42461</v>
      </c>
      <c r="N34" s="4">
        <v>44652</v>
      </c>
      <c r="O34" s="41">
        <f t="shared" si="2"/>
        <v>46843</v>
      </c>
      <c r="P34" s="9" t="s">
        <v>231</v>
      </c>
      <c r="Q34" s="4" t="s">
        <v>562</v>
      </c>
      <c r="R34" s="35" t="s">
        <v>882</v>
      </c>
      <c r="S34" s="4"/>
      <c r="T34" s="4"/>
      <c r="U34" s="4"/>
      <c r="V34" s="4"/>
      <c r="W34" s="4" t="s">
        <v>882</v>
      </c>
      <c r="X34" s="78" t="str">
        <f t="shared" si="3"/>
        <v>相談支援事業所　小山田苑</v>
      </c>
    </row>
    <row r="35" spans="1:24" s="16" customFormat="1" ht="45.75" customHeight="1">
      <c r="A35" s="20">
        <v>14</v>
      </c>
      <c r="B35" s="1">
        <v>2430201612</v>
      </c>
      <c r="C35" s="1" t="s">
        <v>485</v>
      </c>
      <c r="D35" s="1" t="s">
        <v>100</v>
      </c>
      <c r="E35" s="2" t="s">
        <v>822</v>
      </c>
      <c r="F35" s="3" t="s">
        <v>824</v>
      </c>
      <c r="G35" s="2" t="s">
        <v>356</v>
      </c>
      <c r="H35" s="2" t="s">
        <v>825</v>
      </c>
      <c r="I35" s="1" t="s">
        <v>827</v>
      </c>
      <c r="J35" s="1" t="s">
        <v>831</v>
      </c>
      <c r="K35" s="3" t="s">
        <v>828</v>
      </c>
      <c r="L35" s="2" t="s">
        <v>854</v>
      </c>
      <c r="M35" s="4">
        <v>42856</v>
      </c>
      <c r="N35" s="4">
        <v>45047</v>
      </c>
      <c r="O35" s="41">
        <f t="shared" si="2"/>
        <v>47238</v>
      </c>
      <c r="P35" s="9" t="s">
        <v>231</v>
      </c>
      <c r="Q35" s="4" t="s">
        <v>562</v>
      </c>
      <c r="R35" s="4"/>
      <c r="S35" s="4"/>
      <c r="T35" s="4"/>
      <c r="U35" s="4"/>
      <c r="V35" s="4"/>
      <c r="W35" s="4"/>
      <c r="X35" s="78" t="str">
        <f t="shared" si="3"/>
        <v>相談支援事業所フォーエバーライフ</v>
      </c>
    </row>
    <row r="36" spans="1:24" s="16" customFormat="1" ht="45.75" customHeight="1">
      <c r="A36" s="20">
        <v>15</v>
      </c>
      <c r="B36" s="1">
        <v>2430201679</v>
      </c>
      <c r="C36" s="1" t="s">
        <v>485</v>
      </c>
      <c r="D36" s="1"/>
      <c r="E36" s="2" t="s">
        <v>846</v>
      </c>
      <c r="F36" s="3" t="s">
        <v>847</v>
      </c>
      <c r="G36" s="2" t="s">
        <v>356</v>
      </c>
      <c r="H36" s="2" t="s">
        <v>850</v>
      </c>
      <c r="I36" s="1" t="s">
        <v>848</v>
      </c>
      <c r="J36" s="1" t="s">
        <v>849</v>
      </c>
      <c r="K36" s="3" t="s">
        <v>851</v>
      </c>
      <c r="L36" s="2" t="s">
        <v>855</v>
      </c>
      <c r="M36" s="60">
        <v>43009</v>
      </c>
      <c r="N36" s="4">
        <v>45200</v>
      </c>
      <c r="O36" s="41">
        <f t="shared" si="2"/>
        <v>47391</v>
      </c>
      <c r="P36" s="9" t="s">
        <v>231</v>
      </c>
      <c r="Q36" s="4" t="s">
        <v>562</v>
      </c>
      <c r="R36" s="4"/>
      <c r="S36" s="4"/>
      <c r="T36" s="4" t="s">
        <v>882</v>
      </c>
      <c r="U36" s="4"/>
      <c r="V36" s="35"/>
      <c r="W36" s="4"/>
      <c r="X36" s="78" t="str">
        <f t="shared" si="3"/>
        <v>相談支援事業所　みどりの家</v>
      </c>
    </row>
    <row r="37" spans="1:24" s="16" customFormat="1" ht="45.75" customHeight="1">
      <c r="A37" s="20">
        <v>16</v>
      </c>
      <c r="B37" s="1">
        <v>2430201711</v>
      </c>
      <c r="C37" s="1" t="s">
        <v>43</v>
      </c>
      <c r="D37" s="1" t="s">
        <v>100</v>
      </c>
      <c r="E37" s="2" t="s">
        <v>866</v>
      </c>
      <c r="F37" s="3" t="s">
        <v>867</v>
      </c>
      <c r="G37" s="2" t="s">
        <v>356</v>
      </c>
      <c r="H37" s="2" t="s">
        <v>1515</v>
      </c>
      <c r="I37" s="1" t="s">
        <v>868</v>
      </c>
      <c r="J37" s="1" t="s">
        <v>869</v>
      </c>
      <c r="K37" s="3" t="s">
        <v>870</v>
      </c>
      <c r="L37" s="2" t="s">
        <v>871</v>
      </c>
      <c r="M37" s="60">
        <v>43101</v>
      </c>
      <c r="N37" s="4"/>
      <c r="O37" s="41">
        <f t="shared" si="2"/>
        <v>45291</v>
      </c>
      <c r="P37" s="9" t="s">
        <v>231</v>
      </c>
      <c r="Q37" s="4" t="s">
        <v>562</v>
      </c>
      <c r="R37" s="4" t="s">
        <v>884</v>
      </c>
      <c r="S37" s="4"/>
      <c r="T37" s="4" t="s">
        <v>882</v>
      </c>
      <c r="U37" s="4"/>
      <c r="V37" s="4"/>
      <c r="W37" s="4"/>
      <c r="X37" s="78" t="str">
        <f t="shared" si="3"/>
        <v>相談支援事業所あいぷろ</v>
      </c>
    </row>
    <row r="38" spans="1:24" s="16" customFormat="1" ht="45.75" customHeight="1">
      <c r="A38" s="20">
        <v>17</v>
      </c>
      <c r="B38" s="1">
        <v>2430201745</v>
      </c>
      <c r="C38" s="1" t="s">
        <v>43</v>
      </c>
      <c r="D38" s="1"/>
      <c r="E38" s="2" t="s">
        <v>1265</v>
      </c>
      <c r="F38" s="3" t="s">
        <v>927</v>
      </c>
      <c r="G38" s="2" t="s">
        <v>356</v>
      </c>
      <c r="H38" s="2" t="s">
        <v>930</v>
      </c>
      <c r="I38" s="1" t="s">
        <v>1269</v>
      </c>
      <c r="J38" s="1" t="s">
        <v>929</v>
      </c>
      <c r="K38" s="3" t="s">
        <v>926</v>
      </c>
      <c r="L38" s="3" t="s">
        <v>928</v>
      </c>
      <c r="M38" s="4">
        <v>43191</v>
      </c>
      <c r="N38" s="4">
        <v>44409</v>
      </c>
      <c r="O38" s="41">
        <f t="shared" si="2"/>
        <v>46599</v>
      </c>
      <c r="P38" s="1" t="s">
        <v>231</v>
      </c>
      <c r="Q38" s="4" t="s">
        <v>562</v>
      </c>
      <c r="R38" s="4"/>
      <c r="S38" s="4"/>
      <c r="T38" s="4"/>
      <c r="U38" s="4"/>
      <c r="V38" s="4"/>
      <c r="W38" s="35" t="s">
        <v>882</v>
      </c>
      <c r="X38" s="78" t="str">
        <f t="shared" si="3"/>
        <v>相談支援事業所ライツ</v>
      </c>
    </row>
    <row r="39" spans="1:24" s="16" customFormat="1" ht="45.75" customHeight="1">
      <c r="A39" s="20">
        <v>18</v>
      </c>
      <c r="B39" s="1">
        <v>2430201778</v>
      </c>
      <c r="C39" s="1" t="s">
        <v>485</v>
      </c>
      <c r="D39" s="1" t="s">
        <v>98</v>
      </c>
      <c r="E39" s="2" t="s">
        <v>895</v>
      </c>
      <c r="F39" s="3" t="s">
        <v>896</v>
      </c>
      <c r="G39" s="2" t="s">
        <v>356</v>
      </c>
      <c r="H39" s="2" t="s">
        <v>899</v>
      </c>
      <c r="I39" s="1" t="s">
        <v>897</v>
      </c>
      <c r="J39" s="1" t="s">
        <v>898</v>
      </c>
      <c r="K39" s="3" t="s">
        <v>900</v>
      </c>
      <c r="L39" s="3" t="s">
        <v>901</v>
      </c>
      <c r="M39" s="4">
        <v>43221</v>
      </c>
      <c r="N39" s="4"/>
      <c r="O39" s="41">
        <f t="shared" si="2"/>
        <v>45412</v>
      </c>
      <c r="P39" s="1" t="s">
        <v>231</v>
      </c>
      <c r="Q39" s="4" t="s">
        <v>902</v>
      </c>
      <c r="R39" s="4"/>
      <c r="S39" s="4"/>
      <c r="T39" s="35"/>
      <c r="U39" s="4"/>
      <c r="V39" s="4"/>
      <c r="W39" s="35" t="s">
        <v>882</v>
      </c>
      <c r="X39" s="78" t="str">
        <f t="shared" si="3"/>
        <v>ハッピー相談支援事業所</v>
      </c>
    </row>
    <row r="40" spans="1:24" s="16" customFormat="1" ht="45.75" customHeight="1">
      <c r="A40" s="20">
        <v>19</v>
      </c>
      <c r="B40" s="1">
        <v>2430201828</v>
      </c>
      <c r="C40" s="1" t="s">
        <v>934</v>
      </c>
      <c r="D40" s="1" t="s">
        <v>935</v>
      </c>
      <c r="E40" s="2" t="s">
        <v>1106</v>
      </c>
      <c r="F40" s="3" t="s">
        <v>966</v>
      </c>
      <c r="G40" s="2" t="s">
        <v>932</v>
      </c>
      <c r="H40" s="2" t="s">
        <v>1107</v>
      </c>
      <c r="I40" s="1" t="s">
        <v>967</v>
      </c>
      <c r="J40" s="1" t="s">
        <v>968</v>
      </c>
      <c r="K40" s="3" t="s">
        <v>969</v>
      </c>
      <c r="L40" s="3" t="s">
        <v>970</v>
      </c>
      <c r="M40" s="4">
        <v>43374</v>
      </c>
      <c r="N40" s="4"/>
      <c r="O40" s="41">
        <f>DATE(YEAR(M40)+6,MONTH(M40),DAY(M40)-1)</f>
        <v>45565</v>
      </c>
      <c r="P40" s="1" t="s">
        <v>933</v>
      </c>
      <c r="Q40" s="4" t="s">
        <v>902</v>
      </c>
      <c r="R40" s="4"/>
      <c r="S40" s="4"/>
      <c r="T40" s="4"/>
      <c r="U40" s="4"/>
      <c r="V40" s="4"/>
      <c r="W40" s="1"/>
      <c r="X40" s="78" t="str">
        <f t="shared" si="3"/>
        <v>相談支援事業所 アプリ四日市</v>
      </c>
    </row>
    <row r="41" spans="1:24" s="16" customFormat="1" ht="45.75" customHeight="1">
      <c r="A41" s="20">
        <v>20</v>
      </c>
      <c r="B41" s="1">
        <v>2430201869</v>
      </c>
      <c r="C41" s="1" t="s">
        <v>934</v>
      </c>
      <c r="D41" s="1" t="s">
        <v>935</v>
      </c>
      <c r="E41" s="2" t="s">
        <v>991</v>
      </c>
      <c r="F41" s="3" t="s">
        <v>992</v>
      </c>
      <c r="G41" s="2" t="s">
        <v>932</v>
      </c>
      <c r="H41" s="2" t="s">
        <v>993</v>
      </c>
      <c r="I41" s="1" t="s">
        <v>994</v>
      </c>
      <c r="J41" s="1" t="s">
        <v>995</v>
      </c>
      <c r="K41" s="3" t="s">
        <v>996</v>
      </c>
      <c r="L41" s="3" t="s">
        <v>997</v>
      </c>
      <c r="M41" s="4">
        <v>43556</v>
      </c>
      <c r="N41" s="4"/>
      <c r="O41" s="41">
        <f>DATE(YEAR(M41)+6,MONTH(M41),DAY(M41)-1)</f>
        <v>45747</v>
      </c>
      <c r="P41" s="1" t="s">
        <v>933</v>
      </c>
      <c r="Q41" s="4" t="s">
        <v>902</v>
      </c>
      <c r="R41" s="4"/>
      <c r="S41" s="85"/>
      <c r="T41" s="4"/>
      <c r="U41" s="4"/>
      <c r="V41" s="4"/>
      <c r="W41" s="1"/>
      <c r="X41" s="78" t="str">
        <f t="shared" si="3"/>
        <v>相談支援レーヴ</v>
      </c>
    </row>
    <row r="42" spans="1:24" s="16" customFormat="1" ht="45.75" customHeight="1">
      <c r="A42" s="20">
        <v>21</v>
      </c>
      <c r="B42" s="1">
        <v>2430201901</v>
      </c>
      <c r="C42" s="1" t="s">
        <v>43</v>
      </c>
      <c r="D42" s="1" t="s">
        <v>98</v>
      </c>
      <c r="E42" s="2" t="s">
        <v>1100</v>
      </c>
      <c r="F42" s="3" t="s">
        <v>1101</v>
      </c>
      <c r="G42" s="2" t="s">
        <v>356</v>
      </c>
      <c r="H42" s="83" t="s">
        <v>1158</v>
      </c>
      <c r="I42" s="83" t="s">
        <v>1160</v>
      </c>
      <c r="J42" s="1" t="s">
        <v>1159</v>
      </c>
      <c r="K42" s="3" t="s">
        <v>1102</v>
      </c>
      <c r="L42" s="2" t="s">
        <v>1103</v>
      </c>
      <c r="M42" s="60">
        <v>43770</v>
      </c>
      <c r="N42" s="4"/>
      <c r="O42" s="41">
        <f>DATE(YEAR(M42)+6,MONTH(M42),DAY(M42)-1)</f>
        <v>45961</v>
      </c>
      <c r="P42" s="9" t="s">
        <v>933</v>
      </c>
      <c r="Q42" s="4" t="s">
        <v>902</v>
      </c>
      <c r="R42" s="4"/>
      <c r="S42" s="4"/>
      <c r="T42" s="4"/>
      <c r="U42" s="4"/>
      <c r="V42" s="4"/>
      <c r="W42" s="4"/>
      <c r="X42" s="78" t="s">
        <v>1100</v>
      </c>
    </row>
    <row r="43" spans="1:24" s="16" customFormat="1" ht="45.75" customHeight="1">
      <c r="A43" s="20">
        <v>22</v>
      </c>
      <c r="B43" s="26">
        <v>2430201927</v>
      </c>
      <c r="C43" s="1" t="s">
        <v>43</v>
      </c>
      <c r="D43" s="1" t="s">
        <v>98</v>
      </c>
      <c r="E43" s="83" t="s">
        <v>1182</v>
      </c>
      <c r="F43" s="33" t="s">
        <v>1183</v>
      </c>
      <c r="G43" s="83" t="s">
        <v>356</v>
      </c>
      <c r="H43" s="83" t="s">
        <v>1194</v>
      </c>
      <c r="I43" s="32" t="s">
        <v>1185</v>
      </c>
      <c r="J43" s="32" t="s">
        <v>1186</v>
      </c>
      <c r="K43" s="83" t="s">
        <v>1187</v>
      </c>
      <c r="L43" s="83" t="s">
        <v>1184</v>
      </c>
      <c r="M43" s="4">
        <v>44166</v>
      </c>
      <c r="N43" s="4"/>
      <c r="O43" s="41">
        <f aca="true" t="shared" si="4" ref="O43:O48">DATE(YEAR(MAX(M43:N43))+6,MONTH(MAX(M43:N43)),DAY(MAX(M43:N43)))-1</f>
        <v>46356</v>
      </c>
      <c r="P43" s="1" t="s">
        <v>231</v>
      </c>
      <c r="Q43" s="4" t="s">
        <v>881</v>
      </c>
      <c r="R43" s="4" t="s">
        <v>1188</v>
      </c>
      <c r="S43" s="4" t="s">
        <v>1123</v>
      </c>
      <c r="T43" s="4" t="s">
        <v>1123</v>
      </c>
      <c r="U43" s="4"/>
      <c r="V43" s="4"/>
      <c r="W43" s="4"/>
      <c r="X43" s="78" t="str">
        <f aca="true" t="shared" si="5" ref="X43:X58">E43</f>
        <v>相談支援事業所わかば</v>
      </c>
    </row>
    <row r="44" spans="1:24" s="16" customFormat="1" ht="45.75" customHeight="1">
      <c r="A44" s="20">
        <v>23</v>
      </c>
      <c r="B44" s="26">
        <v>2430201935</v>
      </c>
      <c r="C44" s="1" t="s">
        <v>43</v>
      </c>
      <c r="D44" s="1" t="s">
        <v>98</v>
      </c>
      <c r="E44" s="83" t="s">
        <v>1189</v>
      </c>
      <c r="F44" s="33" t="s">
        <v>1190</v>
      </c>
      <c r="G44" s="83" t="s">
        <v>356</v>
      </c>
      <c r="H44" s="83" t="s">
        <v>1193</v>
      </c>
      <c r="I44" s="32" t="s">
        <v>1191</v>
      </c>
      <c r="J44" s="32" t="s">
        <v>1192</v>
      </c>
      <c r="K44" s="83" t="s">
        <v>1195</v>
      </c>
      <c r="L44" s="83" t="s">
        <v>1196</v>
      </c>
      <c r="M44" s="4">
        <v>44166</v>
      </c>
      <c r="N44" s="4"/>
      <c r="O44" s="41">
        <f t="shared" si="4"/>
        <v>46356</v>
      </c>
      <c r="P44" s="1" t="s">
        <v>231</v>
      </c>
      <c r="Q44" s="4" t="s">
        <v>562</v>
      </c>
      <c r="R44" s="4"/>
      <c r="S44" s="4"/>
      <c r="T44" s="4"/>
      <c r="U44" s="4"/>
      <c r="V44" s="4"/>
      <c r="W44" s="4"/>
      <c r="X44" s="78" t="str">
        <f t="shared" si="5"/>
        <v>相談支援事業所　四季の郷富田</v>
      </c>
    </row>
    <row r="45" spans="1:24" s="16" customFormat="1" ht="45.75" customHeight="1">
      <c r="A45" s="20">
        <v>24</v>
      </c>
      <c r="B45" s="26">
        <v>2430201943</v>
      </c>
      <c r="C45" s="1" t="s">
        <v>43</v>
      </c>
      <c r="D45" s="1" t="s">
        <v>98</v>
      </c>
      <c r="E45" s="83" t="s">
        <v>1231</v>
      </c>
      <c r="F45" s="33" t="s">
        <v>1232</v>
      </c>
      <c r="G45" s="83" t="s">
        <v>356</v>
      </c>
      <c r="H45" s="83" t="s">
        <v>1234</v>
      </c>
      <c r="I45" s="32" t="s">
        <v>1235</v>
      </c>
      <c r="J45" s="32" t="s">
        <v>1236</v>
      </c>
      <c r="K45" s="83" t="s">
        <v>1237</v>
      </c>
      <c r="L45" s="83" t="s">
        <v>1233</v>
      </c>
      <c r="M45" s="4">
        <v>44287</v>
      </c>
      <c r="N45" s="4"/>
      <c r="O45" s="41">
        <f t="shared" si="4"/>
        <v>46477</v>
      </c>
      <c r="P45" s="1" t="s">
        <v>231</v>
      </c>
      <c r="Q45" s="4" t="s">
        <v>562</v>
      </c>
      <c r="R45" s="4"/>
      <c r="S45" s="4" t="s">
        <v>1123</v>
      </c>
      <c r="T45" s="4"/>
      <c r="U45" s="4"/>
      <c r="V45" s="4"/>
      <c r="W45" s="4"/>
      <c r="X45" s="78" t="str">
        <f t="shared" si="5"/>
        <v>相談支援事業所　菜の花</v>
      </c>
    </row>
    <row r="46" spans="1:24" s="16" customFormat="1" ht="45.75" customHeight="1">
      <c r="A46" s="20">
        <v>25</v>
      </c>
      <c r="B46" s="26">
        <v>2430201968</v>
      </c>
      <c r="C46" s="1" t="s">
        <v>43</v>
      </c>
      <c r="D46" s="33"/>
      <c r="E46" s="83" t="s">
        <v>1313</v>
      </c>
      <c r="F46" s="33" t="s">
        <v>159</v>
      </c>
      <c r="G46" s="83" t="s">
        <v>356</v>
      </c>
      <c r="H46" s="83" t="s">
        <v>1316</v>
      </c>
      <c r="I46" s="32" t="s">
        <v>1314</v>
      </c>
      <c r="J46" s="32" t="s">
        <v>1315</v>
      </c>
      <c r="K46" s="83" t="s">
        <v>1311</v>
      </c>
      <c r="L46" s="83" t="s">
        <v>1312</v>
      </c>
      <c r="M46" s="4">
        <v>44501</v>
      </c>
      <c r="N46" s="4"/>
      <c r="O46" s="41">
        <f t="shared" si="4"/>
        <v>46691</v>
      </c>
      <c r="P46" s="1" t="s">
        <v>231</v>
      </c>
      <c r="Q46" s="4" t="s">
        <v>562</v>
      </c>
      <c r="R46" s="4"/>
      <c r="S46" s="4"/>
      <c r="T46" s="4"/>
      <c r="U46" s="4"/>
      <c r="V46" s="4"/>
      <c r="W46" s="4"/>
      <c r="X46" s="78" t="str">
        <f t="shared" si="5"/>
        <v>障害者相談支援事業所　α（アルファ）</v>
      </c>
    </row>
    <row r="47" spans="1:24" s="16" customFormat="1" ht="45.75" customHeight="1">
      <c r="A47" s="20">
        <v>26</v>
      </c>
      <c r="B47" s="26">
        <v>2430201976</v>
      </c>
      <c r="C47" s="1" t="s">
        <v>43</v>
      </c>
      <c r="D47" s="1" t="s">
        <v>98</v>
      </c>
      <c r="E47" s="83" t="s">
        <v>1137</v>
      </c>
      <c r="F47" s="33" t="s">
        <v>1330</v>
      </c>
      <c r="G47" s="83" t="s">
        <v>356</v>
      </c>
      <c r="H47" s="83" t="s">
        <v>1333</v>
      </c>
      <c r="I47" s="32" t="s">
        <v>1331</v>
      </c>
      <c r="J47" s="32" t="s">
        <v>1332</v>
      </c>
      <c r="K47" s="83" t="s">
        <v>1138</v>
      </c>
      <c r="L47" s="83" t="s">
        <v>1536</v>
      </c>
      <c r="M47" s="4">
        <v>44531</v>
      </c>
      <c r="N47" s="4"/>
      <c r="O47" s="41">
        <f t="shared" si="4"/>
        <v>46721</v>
      </c>
      <c r="P47" s="1" t="s">
        <v>231</v>
      </c>
      <c r="Q47" s="4" t="s">
        <v>562</v>
      </c>
      <c r="R47" s="4"/>
      <c r="S47" s="4"/>
      <c r="T47" s="4" t="s">
        <v>1123</v>
      </c>
      <c r="U47" s="4"/>
      <c r="V47" s="4"/>
      <c r="W47" s="4"/>
      <c r="X47" s="78" t="str">
        <f t="shared" si="5"/>
        <v>相談支援事業所リフレ</v>
      </c>
    </row>
    <row r="48" spans="1:24" s="16" customFormat="1" ht="45.75" customHeight="1">
      <c r="A48" s="20">
        <v>27</v>
      </c>
      <c r="B48" s="26">
        <v>2430201984</v>
      </c>
      <c r="C48" s="1" t="s">
        <v>43</v>
      </c>
      <c r="D48" s="1" t="s">
        <v>98</v>
      </c>
      <c r="E48" s="83" t="s">
        <v>1335</v>
      </c>
      <c r="F48" s="33" t="s">
        <v>1336</v>
      </c>
      <c r="G48" s="83" t="s">
        <v>356</v>
      </c>
      <c r="H48" s="83" t="s">
        <v>1339</v>
      </c>
      <c r="I48" s="32" t="s">
        <v>1338</v>
      </c>
      <c r="J48" s="32" t="s">
        <v>1337</v>
      </c>
      <c r="K48" s="83" t="s">
        <v>1340</v>
      </c>
      <c r="L48" s="83" t="s">
        <v>1341</v>
      </c>
      <c r="M48" s="4">
        <v>44593</v>
      </c>
      <c r="N48" s="4"/>
      <c r="O48" s="41">
        <f t="shared" si="4"/>
        <v>46783</v>
      </c>
      <c r="P48" s="1" t="s">
        <v>231</v>
      </c>
      <c r="Q48" s="4" t="s">
        <v>885</v>
      </c>
      <c r="R48" s="4"/>
      <c r="S48" s="4"/>
      <c r="T48" s="4"/>
      <c r="U48" s="4"/>
      <c r="V48" s="4"/>
      <c r="W48" s="4"/>
      <c r="X48" s="78" t="str">
        <f t="shared" si="5"/>
        <v>相談支援事業所　ユースフル</v>
      </c>
    </row>
    <row r="49" spans="1:24" s="16" customFormat="1" ht="45.75" customHeight="1">
      <c r="A49" s="20">
        <v>28</v>
      </c>
      <c r="B49" s="1">
        <v>2430201992</v>
      </c>
      <c r="C49" s="1" t="s">
        <v>43</v>
      </c>
      <c r="D49" s="1" t="s">
        <v>98</v>
      </c>
      <c r="E49" s="2" t="s">
        <v>1048</v>
      </c>
      <c r="F49" s="3" t="s">
        <v>1049</v>
      </c>
      <c r="G49" s="2" t="s">
        <v>356</v>
      </c>
      <c r="H49" s="2" t="s">
        <v>1050</v>
      </c>
      <c r="I49" s="1" t="s">
        <v>1051</v>
      </c>
      <c r="J49" s="1" t="s">
        <v>1052</v>
      </c>
      <c r="K49" s="3" t="s">
        <v>1383</v>
      </c>
      <c r="L49" s="2" t="s">
        <v>1384</v>
      </c>
      <c r="M49" s="60">
        <v>44682</v>
      </c>
      <c r="N49" s="4"/>
      <c r="O49" s="41">
        <f>DATE(YEAR(M49)+6,MONTH(M49),DAY(M49)-1)</f>
        <v>46873</v>
      </c>
      <c r="P49" s="9" t="s">
        <v>933</v>
      </c>
      <c r="Q49" s="4" t="s">
        <v>902</v>
      </c>
      <c r="R49" s="35"/>
      <c r="S49" s="4"/>
      <c r="T49" s="4"/>
      <c r="U49" s="4"/>
      <c r="V49" s="4"/>
      <c r="W49" s="4"/>
      <c r="X49" s="78" t="s">
        <v>1048</v>
      </c>
    </row>
    <row r="50" spans="1:24" s="16" customFormat="1" ht="45.75" customHeight="1">
      <c r="A50" s="20">
        <v>29</v>
      </c>
      <c r="B50" s="1">
        <v>2430202016</v>
      </c>
      <c r="C50" s="1" t="s">
        <v>43</v>
      </c>
      <c r="D50" s="1" t="s">
        <v>98</v>
      </c>
      <c r="E50" s="2" t="s">
        <v>1408</v>
      </c>
      <c r="F50" s="3" t="s">
        <v>1409</v>
      </c>
      <c r="G50" s="2" t="s">
        <v>356</v>
      </c>
      <c r="H50" s="2" t="s">
        <v>1410</v>
      </c>
      <c r="I50" s="1" t="s">
        <v>1411</v>
      </c>
      <c r="J50" s="1" t="s">
        <v>1412</v>
      </c>
      <c r="K50" s="3" t="s">
        <v>1413</v>
      </c>
      <c r="L50" s="2" t="s">
        <v>1414</v>
      </c>
      <c r="M50" s="4">
        <v>44835</v>
      </c>
      <c r="N50" s="4"/>
      <c r="O50" s="41">
        <f aca="true" t="shared" si="6" ref="O50:O58">DATE(YEAR(MAX(M50:N50))+6,MONTH(MAX(M50:N50)),DAY(MAX(M50:N50)))-1</f>
        <v>47026</v>
      </c>
      <c r="P50" s="24" t="s">
        <v>933</v>
      </c>
      <c r="Q50" s="4" t="s">
        <v>902</v>
      </c>
      <c r="R50" s="35" t="s">
        <v>1065</v>
      </c>
      <c r="S50" s="4" t="s">
        <v>1065</v>
      </c>
      <c r="T50" s="4" t="s">
        <v>1065</v>
      </c>
      <c r="U50" s="4"/>
      <c r="V50" s="4"/>
      <c r="W50" s="4"/>
      <c r="X50" s="78" t="s">
        <v>1408</v>
      </c>
    </row>
    <row r="51" spans="1:24" s="16" customFormat="1" ht="45.75" customHeight="1">
      <c r="A51" s="20">
        <v>30</v>
      </c>
      <c r="B51" s="26">
        <v>2430202024</v>
      </c>
      <c r="C51" s="1" t="s">
        <v>43</v>
      </c>
      <c r="D51" s="1" t="s">
        <v>98</v>
      </c>
      <c r="E51" s="83" t="s">
        <v>1483</v>
      </c>
      <c r="F51" s="33" t="s">
        <v>1484</v>
      </c>
      <c r="G51" s="83" t="s">
        <v>356</v>
      </c>
      <c r="H51" s="83" t="s">
        <v>1485</v>
      </c>
      <c r="I51" s="32" t="s">
        <v>1486</v>
      </c>
      <c r="J51" s="32"/>
      <c r="K51" s="83" t="s">
        <v>1487</v>
      </c>
      <c r="L51" s="83" t="s">
        <v>1488</v>
      </c>
      <c r="M51" s="4">
        <v>45017</v>
      </c>
      <c r="N51" s="4"/>
      <c r="O51" s="41">
        <f t="shared" si="6"/>
        <v>47208</v>
      </c>
      <c r="P51" s="24" t="s">
        <v>933</v>
      </c>
      <c r="Q51" s="4" t="s">
        <v>902</v>
      </c>
      <c r="R51" s="4"/>
      <c r="S51" s="4"/>
      <c r="T51" s="4"/>
      <c r="U51" s="4"/>
      <c r="V51" s="4"/>
      <c r="W51" s="4"/>
      <c r="X51" s="78" t="str">
        <f aca="true" t="shared" si="7" ref="X51:X56">E51</f>
        <v>相談支援事業所　さくら四日市</v>
      </c>
    </row>
    <row r="52" spans="1:24" s="16" customFormat="1" ht="45.75" customHeight="1">
      <c r="A52" s="20">
        <v>31</v>
      </c>
      <c r="B52" s="26">
        <v>2430202032</v>
      </c>
      <c r="C52" s="1" t="s">
        <v>43</v>
      </c>
      <c r="D52" s="1" t="s">
        <v>98</v>
      </c>
      <c r="E52" s="83" t="s">
        <v>1511</v>
      </c>
      <c r="F52" s="83" t="s">
        <v>1509</v>
      </c>
      <c r="G52" s="83" t="s">
        <v>148</v>
      </c>
      <c r="H52" s="83" t="s">
        <v>1513</v>
      </c>
      <c r="I52" s="32" t="s">
        <v>1512</v>
      </c>
      <c r="J52" s="32" t="s">
        <v>1512</v>
      </c>
      <c r="K52" s="83" t="s">
        <v>1508</v>
      </c>
      <c r="L52" s="83" t="s">
        <v>1510</v>
      </c>
      <c r="M52" s="35">
        <v>45108</v>
      </c>
      <c r="N52" s="83"/>
      <c r="O52" s="41">
        <f t="shared" si="6"/>
        <v>47299</v>
      </c>
      <c r="P52" s="24" t="s">
        <v>933</v>
      </c>
      <c r="Q52" s="4" t="s">
        <v>902</v>
      </c>
      <c r="R52" s="4"/>
      <c r="S52" s="4"/>
      <c r="T52" s="4"/>
      <c r="U52" s="4"/>
      <c r="V52" s="4"/>
      <c r="W52" s="4"/>
      <c r="X52" s="78" t="str">
        <f t="shared" si="7"/>
        <v>福祉サロン水晶玉</v>
      </c>
    </row>
    <row r="53" spans="1:24" s="16" customFormat="1" ht="45.75" customHeight="1">
      <c r="A53" s="20">
        <v>32</v>
      </c>
      <c r="B53" s="26">
        <v>2430202040</v>
      </c>
      <c r="C53" s="1" t="s">
        <v>43</v>
      </c>
      <c r="D53" s="1"/>
      <c r="E53" s="83" t="s">
        <v>1555</v>
      </c>
      <c r="F53" s="83" t="s">
        <v>1556</v>
      </c>
      <c r="G53" s="83" t="s">
        <v>148</v>
      </c>
      <c r="H53" s="83" t="s">
        <v>1559</v>
      </c>
      <c r="I53" s="32" t="s">
        <v>1557</v>
      </c>
      <c r="J53" s="32" t="s">
        <v>1558</v>
      </c>
      <c r="K53" s="83" t="s">
        <v>1553</v>
      </c>
      <c r="L53" s="83" t="s">
        <v>1554</v>
      </c>
      <c r="M53" s="35">
        <v>45231</v>
      </c>
      <c r="N53" s="83"/>
      <c r="O53" s="41">
        <f t="shared" si="6"/>
        <v>47422</v>
      </c>
      <c r="P53" s="24" t="s">
        <v>933</v>
      </c>
      <c r="Q53" s="4" t="s">
        <v>902</v>
      </c>
      <c r="R53" s="4" t="s">
        <v>1560</v>
      </c>
      <c r="S53" s="4"/>
      <c r="T53" s="4"/>
      <c r="U53" s="4"/>
      <c r="V53" s="4"/>
      <c r="W53" s="4"/>
      <c r="X53" s="78" t="str">
        <f t="shared" si="7"/>
        <v>のんきじるし暮らし工房</v>
      </c>
    </row>
    <row r="54" spans="1:24" s="17" customFormat="1" ht="45.75" customHeight="1">
      <c r="A54" s="20">
        <v>33</v>
      </c>
      <c r="B54" s="25">
        <v>2432200018</v>
      </c>
      <c r="C54" s="1" t="s">
        <v>43</v>
      </c>
      <c r="D54" s="1" t="s">
        <v>100</v>
      </c>
      <c r="E54" s="19" t="s">
        <v>118</v>
      </c>
      <c r="F54" s="26" t="s">
        <v>60</v>
      </c>
      <c r="G54" s="19" t="s">
        <v>66</v>
      </c>
      <c r="H54" s="19" t="s">
        <v>82</v>
      </c>
      <c r="I54" s="1" t="s">
        <v>105</v>
      </c>
      <c r="J54" s="1" t="s">
        <v>106</v>
      </c>
      <c r="K54" s="19" t="s">
        <v>74</v>
      </c>
      <c r="L54" s="3" t="s">
        <v>1104</v>
      </c>
      <c r="M54" s="4">
        <v>41000</v>
      </c>
      <c r="N54" s="4">
        <v>43191</v>
      </c>
      <c r="O54" s="41">
        <f>DATE(YEAR(MAX(M54:N54))+6,MONTH(MAX(M54:N54)),DAY(MAX(M54:N54)))-1</f>
        <v>45382</v>
      </c>
      <c r="P54" s="1" t="s">
        <v>876</v>
      </c>
      <c r="Q54" s="4" t="s">
        <v>562</v>
      </c>
      <c r="R54" s="35" t="s">
        <v>1218</v>
      </c>
      <c r="S54" s="4"/>
      <c r="T54" s="35" t="s">
        <v>1123</v>
      </c>
      <c r="U54" s="35"/>
      <c r="V54" s="35"/>
      <c r="W54" s="4"/>
      <c r="X54" s="78" t="str">
        <f t="shared" si="7"/>
        <v>菰野町居宅介護支援事業所  けやき</v>
      </c>
    </row>
    <row r="55" spans="1:24" s="16" customFormat="1" ht="45.75" customHeight="1">
      <c r="A55" s="20">
        <v>34</v>
      </c>
      <c r="B55" s="1">
        <v>2432220198</v>
      </c>
      <c r="C55" s="1" t="s">
        <v>43</v>
      </c>
      <c r="D55" s="1"/>
      <c r="E55" s="2" t="s">
        <v>348</v>
      </c>
      <c r="F55" s="3" t="s">
        <v>349</v>
      </c>
      <c r="G55" s="2" t="s">
        <v>347</v>
      </c>
      <c r="H55" s="2" t="s">
        <v>350</v>
      </c>
      <c r="I55" s="1" t="s">
        <v>351</v>
      </c>
      <c r="J55" s="1" t="s">
        <v>352</v>
      </c>
      <c r="K55" s="3" t="s">
        <v>353</v>
      </c>
      <c r="L55" s="3" t="s">
        <v>651</v>
      </c>
      <c r="M55" s="4">
        <v>41760</v>
      </c>
      <c r="N55" s="4">
        <v>43952</v>
      </c>
      <c r="O55" s="41">
        <f>DATE(YEAR(MAX(M55:N55))+6,MONTH(MAX(M55:N55)),DAY(MAX(M55:N55)))-1</f>
        <v>46142</v>
      </c>
      <c r="P55" s="1" t="s">
        <v>876</v>
      </c>
      <c r="Q55" s="4" t="s">
        <v>562</v>
      </c>
      <c r="R55" s="4" t="s">
        <v>882</v>
      </c>
      <c r="S55" s="4"/>
      <c r="T55" s="4"/>
      <c r="U55" s="4"/>
      <c r="V55" s="4"/>
      <c r="W55" s="4" t="s">
        <v>1123</v>
      </c>
      <c r="X55" s="78" t="str">
        <f t="shared" si="7"/>
        <v>特定相談支援事業所あさけ</v>
      </c>
    </row>
    <row r="56" spans="1:24" s="16" customFormat="1" ht="45.75" customHeight="1">
      <c r="A56" s="20">
        <v>35</v>
      </c>
      <c r="B56" s="1">
        <v>2432220255</v>
      </c>
      <c r="C56" s="1" t="s">
        <v>485</v>
      </c>
      <c r="D56" s="1" t="s">
        <v>100</v>
      </c>
      <c r="E56" s="2" t="s">
        <v>564</v>
      </c>
      <c r="F56" s="3" t="s">
        <v>569</v>
      </c>
      <c r="G56" s="2" t="s">
        <v>565</v>
      </c>
      <c r="H56" s="2" t="s">
        <v>566</v>
      </c>
      <c r="I56" s="1" t="s">
        <v>567</v>
      </c>
      <c r="J56" s="1" t="s">
        <v>568</v>
      </c>
      <c r="K56" s="3" t="s">
        <v>570</v>
      </c>
      <c r="L56" s="3" t="s">
        <v>657</v>
      </c>
      <c r="M56" s="4">
        <v>42125</v>
      </c>
      <c r="N56" s="4">
        <v>44317</v>
      </c>
      <c r="O56" s="41">
        <f>DATE(YEAR(MAX(M56:N56))+6,MONTH(MAX(M56:N56)),DAY(MAX(M56:N56)))-1</f>
        <v>46507</v>
      </c>
      <c r="P56" s="1" t="s">
        <v>876</v>
      </c>
      <c r="Q56" s="4" t="s">
        <v>562</v>
      </c>
      <c r="R56" s="4"/>
      <c r="S56" s="4"/>
      <c r="T56" s="4"/>
      <c r="U56" s="4"/>
      <c r="V56" s="4"/>
      <c r="W56" s="4"/>
      <c r="X56" s="78" t="str">
        <f t="shared" si="7"/>
        <v>障害者相談支援事業所　菰野聖十字の家</v>
      </c>
    </row>
    <row r="57" spans="1:24" s="16" customFormat="1" ht="45.75" customHeight="1">
      <c r="A57" s="20">
        <v>36</v>
      </c>
      <c r="B57" s="1">
        <v>2432220214</v>
      </c>
      <c r="C57" s="1" t="s">
        <v>43</v>
      </c>
      <c r="D57" s="1" t="s">
        <v>100</v>
      </c>
      <c r="E57" s="2" t="s">
        <v>456</v>
      </c>
      <c r="F57" s="3" t="s">
        <v>457</v>
      </c>
      <c r="G57" s="2" t="s">
        <v>458</v>
      </c>
      <c r="H57" s="2" t="s">
        <v>459</v>
      </c>
      <c r="I57" s="1" t="s">
        <v>460</v>
      </c>
      <c r="J57" s="1" t="s">
        <v>461</v>
      </c>
      <c r="K57" s="3" t="s">
        <v>462</v>
      </c>
      <c r="L57" s="3" t="s">
        <v>653</v>
      </c>
      <c r="M57" s="4">
        <v>41974</v>
      </c>
      <c r="N57" s="4">
        <v>44166</v>
      </c>
      <c r="O57" s="41">
        <f t="shared" si="6"/>
        <v>46356</v>
      </c>
      <c r="P57" s="1" t="s">
        <v>876</v>
      </c>
      <c r="Q57" s="35" t="s">
        <v>1250</v>
      </c>
      <c r="R57" s="4" t="s">
        <v>882</v>
      </c>
      <c r="S57" s="4" t="s">
        <v>1123</v>
      </c>
      <c r="T57" s="4" t="s">
        <v>1123</v>
      </c>
      <c r="U57" s="4"/>
      <c r="V57" s="4"/>
      <c r="W57" s="4"/>
      <c r="X57" s="78" t="str">
        <f t="shared" si="5"/>
        <v>川越町特定・障がい児相談支援事業所</v>
      </c>
    </row>
    <row r="58" spans="1:24" s="16" customFormat="1" ht="45.75" customHeight="1">
      <c r="A58" s="20">
        <v>37</v>
      </c>
      <c r="B58" s="26">
        <v>2432220271</v>
      </c>
      <c r="C58" s="1" t="s">
        <v>43</v>
      </c>
      <c r="D58" s="1"/>
      <c r="E58" s="83" t="s">
        <v>1273</v>
      </c>
      <c r="F58" s="33" t="s">
        <v>1207</v>
      </c>
      <c r="G58" s="83" t="s">
        <v>1460</v>
      </c>
      <c r="H58" s="83" t="s">
        <v>1274</v>
      </c>
      <c r="I58" s="32" t="s">
        <v>1276</v>
      </c>
      <c r="J58" s="32" t="s">
        <v>1275</v>
      </c>
      <c r="K58" s="83" t="s">
        <v>1277</v>
      </c>
      <c r="L58" s="83" t="s">
        <v>1278</v>
      </c>
      <c r="M58" s="4">
        <v>44228</v>
      </c>
      <c r="N58" s="4"/>
      <c r="O58" s="41">
        <f t="shared" si="6"/>
        <v>46418</v>
      </c>
      <c r="P58" s="1" t="s">
        <v>876</v>
      </c>
      <c r="Q58" s="4" t="s">
        <v>562</v>
      </c>
      <c r="R58" s="4"/>
      <c r="S58" s="4"/>
      <c r="T58" s="4"/>
      <c r="U58" s="4"/>
      <c r="V58" s="4"/>
      <c r="W58" s="4"/>
      <c r="X58" s="78" t="str">
        <f t="shared" si="5"/>
        <v>相談支援事業所アルコバレーノ</v>
      </c>
    </row>
    <row r="59" spans="1:24" s="18" customFormat="1" ht="19.5" customHeight="1">
      <c r="A59" s="113" t="s">
        <v>516</v>
      </c>
      <c r="B59" s="114"/>
      <c r="C59" s="115">
        <f>COUNT(B22:B58)</f>
        <v>37</v>
      </c>
      <c r="D59" s="116" t="s">
        <v>517</v>
      </c>
      <c r="E59" s="116"/>
      <c r="F59" s="116"/>
      <c r="G59" s="116"/>
      <c r="H59" s="117"/>
      <c r="I59" s="115"/>
      <c r="J59" s="115"/>
      <c r="K59" s="117"/>
      <c r="L59" s="117"/>
      <c r="M59" s="118"/>
      <c r="N59" s="118"/>
      <c r="O59" s="118"/>
      <c r="P59" s="119"/>
      <c r="Q59" s="118"/>
      <c r="R59" s="118"/>
      <c r="S59" s="118"/>
      <c r="T59" s="118"/>
      <c r="U59" s="118"/>
      <c r="V59" s="118"/>
      <c r="W59" s="118"/>
      <c r="X59" s="57"/>
    </row>
    <row r="60" spans="1:24" s="16" customFormat="1" ht="45.75" customHeight="1">
      <c r="A60" s="25">
        <v>1</v>
      </c>
      <c r="B60" s="25">
        <v>2430300463</v>
      </c>
      <c r="C60" s="1" t="s">
        <v>43</v>
      </c>
      <c r="D60" s="1" t="s">
        <v>101</v>
      </c>
      <c r="E60" s="19" t="s">
        <v>46</v>
      </c>
      <c r="F60" s="26" t="s">
        <v>57</v>
      </c>
      <c r="G60" s="19" t="s">
        <v>61</v>
      </c>
      <c r="H60" s="19" t="s">
        <v>1386</v>
      </c>
      <c r="I60" s="1" t="s">
        <v>111</v>
      </c>
      <c r="J60" s="1" t="s">
        <v>1029</v>
      </c>
      <c r="K60" s="19" t="s">
        <v>70</v>
      </c>
      <c r="L60" s="3" t="s">
        <v>662</v>
      </c>
      <c r="M60" s="4">
        <v>41000</v>
      </c>
      <c r="N60" s="4">
        <v>43191</v>
      </c>
      <c r="O60" s="41">
        <f>DATE(YEAR(MAX(M60:N60))+6,MONTH(MAX(M60:N60)),DAY(MAX(M60:N60)))-1</f>
        <v>45382</v>
      </c>
      <c r="P60" s="9" t="s">
        <v>231</v>
      </c>
      <c r="Q60" s="4" t="s">
        <v>881</v>
      </c>
      <c r="R60" s="4" t="s">
        <v>882</v>
      </c>
      <c r="S60" s="4" t="s">
        <v>882</v>
      </c>
      <c r="T60" s="4" t="s">
        <v>882</v>
      </c>
      <c r="U60" s="4" t="s">
        <v>882</v>
      </c>
      <c r="V60" s="4"/>
      <c r="W60" s="4"/>
      <c r="X60" s="78" t="str">
        <f>E60</f>
        <v>きれいライフステーション</v>
      </c>
    </row>
    <row r="61" spans="1:24" s="16" customFormat="1" ht="45.75" customHeight="1">
      <c r="A61" s="25">
        <v>2</v>
      </c>
      <c r="B61" s="25">
        <v>2430300646</v>
      </c>
      <c r="C61" s="1" t="s">
        <v>43</v>
      </c>
      <c r="D61" s="1" t="s">
        <v>101</v>
      </c>
      <c r="E61" s="19" t="s">
        <v>53</v>
      </c>
      <c r="F61" s="26" t="s">
        <v>33</v>
      </c>
      <c r="G61" s="19" t="s">
        <v>61</v>
      </c>
      <c r="H61" s="19" t="s">
        <v>890</v>
      </c>
      <c r="I61" s="1" t="s">
        <v>891</v>
      </c>
      <c r="J61" s="1" t="s">
        <v>892</v>
      </c>
      <c r="K61" s="19" t="s">
        <v>68</v>
      </c>
      <c r="L61" s="3" t="s">
        <v>659</v>
      </c>
      <c r="M61" s="4">
        <v>41000</v>
      </c>
      <c r="N61" s="4">
        <v>43191</v>
      </c>
      <c r="O61" s="41">
        <f>DATE(YEAR(MAX(M61:N61))+6,MONTH(MAX(M61:N61)),DAY(MAX(M61:N61)))-1</f>
        <v>45382</v>
      </c>
      <c r="P61" s="9" t="s">
        <v>231</v>
      </c>
      <c r="Q61" s="35" t="s">
        <v>1062</v>
      </c>
      <c r="R61" s="4" t="s">
        <v>882</v>
      </c>
      <c r="S61" s="4" t="s">
        <v>990</v>
      </c>
      <c r="T61" s="4" t="s">
        <v>945</v>
      </c>
      <c r="U61" s="4"/>
      <c r="V61" s="4"/>
      <c r="W61" s="4" t="s">
        <v>882</v>
      </c>
      <c r="X61" s="78" t="str">
        <f>E61</f>
        <v>障がい相談支援事業所いぶき</v>
      </c>
    </row>
    <row r="62" spans="1:24" s="16" customFormat="1" ht="45.75" customHeight="1">
      <c r="A62" s="25">
        <v>3</v>
      </c>
      <c r="B62" s="25">
        <v>2430300695</v>
      </c>
      <c r="C62" s="1" t="s">
        <v>43</v>
      </c>
      <c r="D62" s="1" t="s">
        <v>98</v>
      </c>
      <c r="E62" s="19" t="s">
        <v>44</v>
      </c>
      <c r="F62" s="26" t="s">
        <v>54</v>
      </c>
      <c r="G62" s="19" t="s">
        <v>61</v>
      </c>
      <c r="H62" s="19" t="s">
        <v>150</v>
      </c>
      <c r="I62" s="1" t="s">
        <v>107</v>
      </c>
      <c r="J62" s="1" t="s">
        <v>108</v>
      </c>
      <c r="K62" s="19" t="s">
        <v>67</v>
      </c>
      <c r="L62" s="3" t="s">
        <v>658</v>
      </c>
      <c r="M62" s="4">
        <v>41000</v>
      </c>
      <c r="N62" s="4">
        <v>43191</v>
      </c>
      <c r="O62" s="41">
        <f aca="true" t="shared" si="8" ref="O62:O69">DATE(YEAR(MAX(M62:N62))+6,MONTH(MAX(M62:N62)),DAY(MAX(M62:N62)))-1</f>
        <v>45382</v>
      </c>
      <c r="P62" s="9" t="s">
        <v>231</v>
      </c>
      <c r="Q62" s="4" t="s">
        <v>1224</v>
      </c>
      <c r="R62" s="4" t="s">
        <v>1123</v>
      </c>
      <c r="S62" s="4" t="s">
        <v>1123</v>
      </c>
      <c r="T62" s="4"/>
      <c r="U62" s="4"/>
      <c r="V62" s="4"/>
      <c r="W62" s="4"/>
      <c r="X62" s="78" t="str">
        <f aca="true" t="shared" si="9" ref="X62:X79">E62</f>
        <v>鈴鹿和順学園</v>
      </c>
    </row>
    <row r="63" spans="1:24" s="16" customFormat="1" ht="45.75" customHeight="1">
      <c r="A63" s="25">
        <v>4</v>
      </c>
      <c r="B63" s="25">
        <v>2430300729</v>
      </c>
      <c r="C63" s="1" t="s">
        <v>43</v>
      </c>
      <c r="D63" s="1" t="s">
        <v>98</v>
      </c>
      <c r="E63" s="19" t="s">
        <v>1099</v>
      </c>
      <c r="F63" s="26" t="s">
        <v>55</v>
      </c>
      <c r="G63" s="19" t="s">
        <v>61</v>
      </c>
      <c r="H63" s="19" t="s">
        <v>1376</v>
      </c>
      <c r="I63" s="1" t="s">
        <v>1394</v>
      </c>
      <c r="J63" s="1" t="s">
        <v>1395</v>
      </c>
      <c r="K63" s="19" t="s">
        <v>178</v>
      </c>
      <c r="L63" s="3" t="s">
        <v>660</v>
      </c>
      <c r="M63" s="4">
        <v>41000</v>
      </c>
      <c r="N63" s="4">
        <v>43191</v>
      </c>
      <c r="O63" s="41">
        <f t="shared" si="8"/>
        <v>45382</v>
      </c>
      <c r="P63" s="9" t="s">
        <v>231</v>
      </c>
      <c r="Q63" s="4" t="s">
        <v>562</v>
      </c>
      <c r="R63" s="4"/>
      <c r="S63" s="4"/>
      <c r="T63" s="4"/>
      <c r="U63" s="4"/>
      <c r="V63" s="4"/>
      <c r="W63" s="4"/>
      <c r="X63" s="78" t="str">
        <f t="shared" si="9"/>
        <v>鈴鹿市第１療育センター</v>
      </c>
    </row>
    <row r="64" spans="1:24" s="16" customFormat="1" ht="45.75" customHeight="1">
      <c r="A64" s="25">
        <v>5</v>
      </c>
      <c r="B64" s="25">
        <v>2430300737</v>
      </c>
      <c r="C64" s="1" t="s">
        <v>43</v>
      </c>
      <c r="D64" s="1" t="s">
        <v>98</v>
      </c>
      <c r="E64" s="19" t="s">
        <v>45</v>
      </c>
      <c r="F64" s="26" t="s">
        <v>56</v>
      </c>
      <c r="G64" s="19" t="s">
        <v>61</v>
      </c>
      <c r="H64" s="19" t="s">
        <v>176</v>
      </c>
      <c r="I64" s="1" t="s">
        <v>109</v>
      </c>
      <c r="J64" s="1" t="s">
        <v>110</v>
      </c>
      <c r="K64" s="19" t="s">
        <v>69</v>
      </c>
      <c r="L64" s="3" t="s">
        <v>661</v>
      </c>
      <c r="M64" s="4">
        <v>41000</v>
      </c>
      <c r="N64" s="4">
        <v>43191</v>
      </c>
      <c r="O64" s="41">
        <f t="shared" si="8"/>
        <v>45382</v>
      </c>
      <c r="P64" s="9" t="s">
        <v>231</v>
      </c>
      <c r="Q64" s="4" t="s">
        <v>881</v>
      </c>
      <c r="R64" s="35" t="s">
        <v>882</v>
      </c>
      <c r="S64" s="4" t="s">
        <v>989</v>
      </c>
      <c r="T64" s="4" t="s">
        <v>990</v>
      </c>
      <c r="U64" s="4"/>
      <c r="V64" s="4"/>
      <c r="W64" s="4"/>
      <c r="X64" s="78" t="str">
        <f t="shared" si="9"/>
        <v>特定相談支援センター　鈴鹿けやき苑</v>
      </c>
    </row>
    <row r="65" spans="1:24" s="14" customFormat="1" ht="45.75" customHeight="1">
      <c r="A65" s="25">
        <v>6</v>
      </c>
      <c r="B65" s="1">
        <v>2430301024</v>
      </c>
      <c r="C65" s="1" t="s">
        <v>43</v>
      </c>
      <c r="D65" s="1" t="s">
        <v>100</v>
      </c>
      <c r="E65" s="2" t="s">
        <v>388</v>
      </c>
      <c r="F65" s="33" t="s">
        <v>315</v>
      </c>
      <c r="G65" s="22" t="s">
        <v>28</v>
      </c>
      <c r="H65" s="2" t="s">
        <v>316</v>
      </c>
      <c r="I65" s="32" t="s">
        <v>317</v>
      </c>
      <c r="J65" s="32" t="s">
        <v>318</v>
      </c>
      <c r="K65" s="22" t="s">
        <v>319</v>
      </c>
      <c r="L65" s="3" t="s">
        <v>663</v>
      </c>
      <c r="M65" s="4">
        <v>41730</v>
      </c>
      <c r="N65" s="4">
        <v>43922</v>
      </c>
      <c r="O65" s="41">
        <f t="shared" si="8"/>
        <v>46112</v>
      </c>
      <c r="P65" s="9" t="s">
        <v>231</v>
      </c>
      <c r="Q65" s="4" t="s">
        <v>562</v>
      </c>
      <c r="R65" s="4"/>
      <c r="S65" s="4"/>
      <c r="T65" s="4"/>
      <c r="U65" s="4"/>
      <c r="V65" s="4"/>
      <c r="W65" s="4"/>
      <c r="X65" s="14" t="str">
        <f t="shared" si="9"/>
        <v>相談支援センターしらさぎ</v>
      </c>
    </row>
    <row r="66" spans="1:24" s="16" customFormat="1" ht="45.75" customHeight="1">
      <c r="A66" s="25">
        <v>7</v>
      </c>
      <c r="B66" s="1">
        <v>2430301107</v>
      </c>
      <c r="C66" s="1" t="s">
        <v>43</v>
      </c>
      <c r="D66" s="1"/>
      <c r="E66" s="2" t="s">
        <v>455</v>
      </c>
      <c r="F66" s="3" t="s">
        <v>431</v>
      </c>
      <c r="G66" s="2" t="s">
        <v>28</v>
      </c>
      <c r="H66" s="2" t="s">
        <v>432</v>
      </c>
      <c r="I66" s="1" t="s">
        <v>433</v>
      </c>
      <c r="J66" s="1" t="s">
        <v>434</v>
      </c>
      <c r="K66" s="3" t="s">
        <v>435</v>
      </c>
      <c r="L66" s="3" t="s">
        <v>664</v>
      </c>
      <c r="M66" s="4">
        <v>41944</v>
      </c>
      <c r="N66" s="4">
        <v>44136</v>
      </c>
      <c r="O66" s="41">
        <f t="shared" si="8"/>
        <v>46326</v>
      </c>
      <c r="P66" s="9" t="s">
        <v>231</v>
      </c>
      <c r="Q66" s="4" t="s">
        <v>562</v>
      </c>
      <c r="R66" s="4"/>
      <c r="S66" s="4"/>
      <c r="T66" s="4"/>
      <c r="U66" s="4"/>
      <c r="V66" s="4"/>
      <c r="W66" s="4"/>
      <c r="X66" s="78" t="str">
        <f t="shared" si="9"/>
        <v>相談支援事業所 エブリー</v>
      </c>
    </row>
    <row r="67" spans="1:24" s="16" customFormat="1" ht="45.75" customHeight="1">
      <c r="A67" s="25">
        <v>8</v>
      </c>
      <c r="B67" s="1">
        <v>2430301131</v>
      </c>
      <c r="C67" s="1" t="s">
        <v>485</v>
      </c>
      <c r="D67" s="1"/>
      <c r="E67" s="2" t="s">
        <v>486</v>
      </c>
      <c r="F67" s="3" t="s">
        <v>487</v>
      </c>
      <c r="G67" s="2" t="s">
        <v>488</v>
      </c>
      <c r="H67" s="2" t="s">
        <v>489</v>
      </c>
      <c r="I67" s="1" t="s">
        <v>490</v>
      </c>
      <c r="J67" s="1" t="s">
        <v>491</v>
      </c>
      <c r="K67" s="3" t="s">
        <v>492</v>
      </c>
      <c r="L67" s="3" t="s">
        <v>665</v>
      </c>
      <c r="M67" s="4">
        <v>42036</v>
      </c>
      <c r="N67" s="35">
        <v>44228</v>
      </c>
      <c r="O67" s="41">
        <f t="shared" si="8"/>
        <v>46418</v>
      </c>
      <c r="P67" s="9" t="s">
        <v>231</v>
      </c>
      <c r="Q67" s="4" t="s">
        <v>562</v>
      </c>
      <c r="R67" s="4"/>
      <c r="S67" s="4"/>
      <c r="T67" s="4"/>
      <c r="U67" s="4"/>
      <c r="V67" s="4"/>
      <c r="W67" s="4"/>
      <c r="X67" s="78" t="str">
        <f t="shared" si="9"/>
        <v>相談支援センター　安心計画</v>
      </c>
    </row>
    <row r="68" spans="1:24" s="16" customFormat="1" ht="45.75" customHeight="1">
      <c r="A68" s="25">
        <v>9</v>
      </c>
      <c r="B68" s="26">
        <v>2430301297</v>
      </c>
      <c r="C68" s="1" t="s">
        <v>43</v>
      </c>
      <c r="D68" s="1"/>
      <c r="E68" s="19" t="s">
        <v>821</v>
      </c>
      <c r="F68" s="26" t="s">
        <v>37</v>
      </c>
      <c r="G68" s="3" t="s">
        <v>61</v>
      </c>
      <c r="H68" s="19" t="s">
        <v>1396</v>
      </c>
      <c r="I68" s="32" t="s">
        <v>1397</v>
      </c>
      <c r="J68" s="32" t="s">
        <v>1398</v>
      </c>
      <c r="K68" s="19" t="s">
        <v>820</v>
      </c>
      <c r="L68" s="3" t="s">
        <v>1399</v>
      </c>
      <c r="M68" s="4">
        <v>42826</v>
      </c>
      <c r="N68" s="4">
        <v>45017</v>
      </c>
      <c r="O68" s="41">
        <f t="shared" si="8"/>
        <v>47208</v>
      </c>
      <c r="P68" s="9" t="s">
        <v>231</v>
      </c>
      <c r="Q68" s="4" t="s">
        <v>1224</v>
      </c>
      <c r="R68" s="4"/>
      <c r="S68" s="4"/>
      <c r="T68" s="4"/>
      <c r="U68" s="4"/>
      <c r="V68" s="4"/>
      <c r="W68" s="4"/>
      <c r="X68" s="78" t="str">
        <f t="shared" si="9"/>
        <v>特定相談支援事業所ひなた</v>
      </c>
    </row>
    <row r="69" spans="1:24" s="16" customFormat="1" ht="45.75" customHeight="1">
      <c r="A69" s="25">
        <v>10</v>
      </c>
      <c r="B69" s="62">
        <v>2430301446</v>
      </c>
      <c r="C69" s="26" t="s">
        <v>43</v>
      </c>
      <c r="D69" s="1" t="s">
        <v>951</v>
      </c>
      <c r="E69" s="3" t="s">
        <v>959</v>
      </c>
      <c r="F69" s="19" t="s">
        <v>960</v>
      </c>
      <c r="G69" s="63" t="s">
        <v>28</v>
      </c>
      <c r="H69" s="3" t="s">
        <v>1279</v>
      </c>
      <c r="I69" s="19" t="s">
        <v>961</v>
      </c>
      <c r="J69" s="32" t="s">
        <v>962</v>
      </c>
      <c r="K69" s="32" t="s">
        <v>963</v>
      </c>
      <c r="L69" s="19" t="s">
        <v>964</v>
      </c>
      <c r="M69" s="4">
        <v>43374</v>
      </c>
      <c r="N69" s="4"/>
      <c r="O69" s="41">
        <f t="shared" si="8"/>
        <v>45565</v>
      </c>
      <c r="P69" s="41" t="s">
        <v>965</v>
      </c>
      <c r="Q69" s="4" t="s">
        <v>562</v>
      </c>
      <c r="R69" s="4"/>
      <c r="S69" s="4"/>
      <c r="T69" s="4"/>
      <c r="U69" s="4"/>
      <c r="V69" s="4"/>
      <c r="W69" s="4"/>
      <c r="X69" s="78" t="str">
        <f t="shared" si="9"/>
        <v>相談支援事業所 エンジョイ</v>
      </c>
    </row>
    <row r="70" spans="1:24" s="16" customFormat="1" ht="45.75" customHeight="1">
      <c r="A70" s="25">
        <v>11</v>
      </c>
      <c r="B70" s="26">
        <v>2430301487</v>
      </c>
      <c r="C70" s="1" t="s">
        <v>43</v>
      </c>
      <c r="D70" s="1" t="s">
        <v>100</v>
      </c>
      <c r="E70" s="19" t="s">
        <v>829</v>
      </c>
      <c r="F70" s="26" t="s">
        <v>1121</v>
      </c>
      <c r="G70" s="7" t="s">
        <v>28</v>
      </c>
      <c r="H70" s="19" t="s">
        <v>1122</v>
      </c>
      <c r="I70" s="127" t="s">
        <v>1576</v>
      </c>
      <c r="J70" s="127" t="s">
        <v>1577</v>
      </c>
      <c r="K70" s="34" t="s">
        <v>830</v>
      </c>
      <c r="L70" s="3" t="s">
        <v>971</v>
      </c>
      <c r="M70" s="4">
        <v>43922</v>
      </c>
      <c r="N70" s="4"/>
      <c r="O70" s="41">
        <f aca="true" t="shared" si="10" ref="O70:O79">DATE(YEAR(MAX(M70:N70))+6,MONTH(MAX(M70:N70)),DAY(MAX(M70:N70)))-1</f>
        <v>46112</v>
      </c>
      <c r="P70" s="1" t="s">
        <v>231</v>
      </c>
      <c r="Q70" s="35" t="s">
        <v>1062</v>
      </c>
      <c r="R70" s="4" t="s">
        <v>1123</v>
      </c>
      <c r="S70" s="4" t="s">
        <v>1560</v>
      </c>
      <c r="T70" s="35" t="s">
        <v>1253</v>
      </c>
      <c r="U70" s="4"/>
      <c r="V70" s="4"/>
      <c r="W70" s="35" t="s">
        <v>882</v>
      </c>
      <c r="X70" s="78" t="str">
        <f t="shared" si="9"/>
        <v>相談支援センターなごみ</v>
      </c>
    </row>
    <row r="71" spans="1:24" s="16" customFormat="1" ht="45.75" customHeight="1">
      <c r="A71" s="25">
        <v>12</v>
      </c>
      <c r="B71" s="26">
        <v>2430301495</v>
      </c>
      <c r="C71" s="1" t="s">
        <v>43</v>
      </c>
      <c r="D71" s="1" t="s">
        <v>100</v>
      </c>
      <c r="E71" s="83" t="s">
        <v>1172</v>
      </c>
      <c r="F71" s="33" t="s">
        <v>1173</v>
      </c>
      <c r="G71" s="83" t="s">
        <v>28</v>
      </c>
      <c r="H71" s="83" t="s">
        <v>1174</v>
      </c>
      <c r="I71" s="32" t="s">
        <v>1175</v>
      </c>
      <c r="J71" s="32" t="s">
        <v>1175</v>
      </c>
      <c r="K71" s="83" t="s">
        <v>1176</v>
      </c>
      <c r="L71" s="83" t="s">
        <v>1177</v>
      </c>
      <c r="M71" s="4">
        <v>44075</v>
      </c>
      <c r="N71" s="4"/>
      <c r="O71" s="41">
        <f t="shared" si="10"/>
        <v>46265</v>
      </c>
      <c r="P71" s="1" t="s">
        <v>231</v>
      </c>
      <c r="Q71" s="4" t="s">
        <v>562</v>
      </c>
      <c r="R71" s="4" t="s">
        <v>1178</v>
      </c>
      <c r="S71" s="4"/>
      <c r="T71" s="4"/>
      <c r="U71" s="4"/>
      <c r="V71" s="4"/>
      <c r="W71" s="4"/>
      <c r="X71" s="78" t="str">
        <f>E71</f>
        <v>相談支援事業所　クローバー</v>
      </c>
    </row>
    <row r="72" spans="1:24" s="16" customFormat="1" ht="45.75" customHeight="1">
      <c r="A72" s="25">
        <v>13</v>
      </c>
      <c r="B72" s="26">
        <v>2430301503</v>
      </c>
      <c r="C72" s="1" t="s">
        <v>43</v>
      </c>
      <c r="D72" s="1" t="s">
        <v>100</v>
      </c>
      <c r="E72" s="83" t="s">
        <v>1280</v>
      </c>
      <c r="F72" s="33" t="s">
        <v>1281</v>
      </c>
      <c r="G72" s="83" t="s">
        <v>28</v>
      </c>
      <c r="H72" s="83" t="s">
        <v>1502</v>
      </c>
      <c r="I72" s="32" t="s">
        <v>1503</v>
      </c>
      <c r="J72" s="32" t="s">
        <v>1504</v>
      </c>
      <c r="K72" s="83" t="s">
        <v>1284</v>
      </c>
      <c r="L72" s="83" t="s">
        <v>1285</v>
      </c>
      <c r="M72" s="4">
        <v>44409</v>
      </c>
      <c r="N72" s="4"/>
      <c r="O72" s="41">
        <f t="shared" si="10"/>
        <v>46599</v>
      </c>
      <c r="P72" s="1" t="s">
        <v>231</v>
      </c>
      <c r="Q72" s="35" t="s">
        <v>1334</v>
      </c>
      <c r="R72" s="4" t="s">
        <v>882</v>
      </c>
      <c r="S72" s="4"/>
      <c r="T72" s="4" t="s">
        <v>882</v>
      </c>
      <c r="U72" s="4"/>
      <c r="V72" s="4"/>
      <c r="W72" s="4"/>
      <c r="X72" s="78" t="str">
        <f>E72</f>
        <v>相談支援事業所　エミナル．</v>
      </c>
    </row>
    <row r="73" spans="1:24" s="16" customFormat="1" ht="45.75" customHeight="1">
      <c r="A73" s="25">
        <v>14</v>
      </c>
      <c r="B73" s="26">
        <v>2430301511</v>
      </c>
      <c r="C73" s="1" t="s">
        <v>43</v>
      </c>
      <c r="D73" s="1" t="s">
        <v>100</v>
      </c>
      <c r="E73" s="83" t="s">
        <v>1287</v>
      </c>
      <c r="F73" s="33" t="s">
        <v>1288</v>
      </c>
      <c r="G73" s="83" t="s">
        <v>28</v>
      </c>
      <c r="H73" s="83" t="s">
        <v>1289</v>
      </c>
      <c r="I73" s="32" t="s">
        <v>1290</v>
      </c>
      <c r="J73" s="32" t="s">
        <v>1291</v>
      </c>
      <c r="K73" s="83" t="s">
        <v>1292</v>
      </c>
      <c r="L73" s="83" t="s">
        <v>1293</v>
      </c>
      <c r="M73" s="4">
        <v>44409</v>
      </c>
      <c r="N73" s="4"/>
      <c r="O73" s="41">
        <f t="shared" si="10"/>
        <v>46599</v>
      </c>
      <c r="P73" s="1" t="s">
        <v>231</v>
      </c>
      <c r="Q73" s="4" t="s">
        <v>562</v>
      </c>
      <c r="R73" s="4" t="s">
        <v>882</v>
      </c>
      <c r="S73" s="4"/>
      <c r="T73" s="4"/>
      <c r="U73" s="4"/>
      <c r="V73" s="4"/>
      <c r="W73" s="4"/>
      <c r="X73" s="78" t="str">
        <f>E73</f>
        <v>相談支援Ｓｈｏｒｅ</v>
      </c>
    </row>
    <row r="74" spans="1:24" s="16" customFormat="1" ht="45.75" customHeight="1">
      <c r="A74" s="25">
        <v>15</v>
      </c>
      <c r="B74" s="26">
        <v>2430301529</v>
      </c>
      <c r="C74" s="1" t="s">
        <v>43</v>
      </c>
      <c r="D74" s="1"/>
      <c r="E74" s="19" t="s">
        <v>1432</v>
      </c>
      <c r="F74" s="26" t="s">
        <v>1433</v>
      </c>
      <c r="G74" s="7" t="s">
        <v>61</v>
      </c>
      <c r="H74" s="19" t="s">
        <v>1434</v>
      </c>
      <c r="I74" s="32" t="s">
        <v>1435</v>
      </c>
      <c r="J74" s="32" t="s">
        <v>1436</v>
      </c>
      <c r="K74" s="34" t="s">
        <v>1437</v>
      </c>
      <c r="L74" s="3" t="s">
        <v>1438</v>
      </c>
      <c r="M74" s="4">
        <v>44896</v>
      </c>
      <c r="N74" s="4"/>
      <c r="O74" s="41">
        <f>DATE(YEAR(MAX(M74:N74))+6,MONTH(MAX(M74:N74)),DAY(MAX(M74:N74)))-1</f>
        <v>47087</v>
      </c>
      <c r="P74" s="1" t="s">
        <v>231</v>
      </c>
      <c r="Q74" s="4" t="s">
        <v>562</v>
      </c>
      <c r="R74" s="4"/>
      <c r="S74" s="4"/>
      <c r="T74" s="4"/>
      <c r="U74" s="4"/>
      <c r="V74" s="4"/>
      <c r="W74" s="4"/>
      <c r="X74" s="78" t="str">
        <f>E74</f>
        <v>特定相談支援事業所　en.</v>
      </c>
    </row>
    <row r="75" spans="1:24" s="16" customFormat="1" ht="57" customHeight="1">
      <c r="A75" s="25">
        <v>16</v>
      </c>
      <c r="B75" s="26">
        <v>2430301537</v>
      </c>
      <c r="C75" s="1" t="s">
        <v>43</v>
      </c>
      <c r="D75" s="1"/>
      <c r="E75" s="19" t="s">
        <v>1450</v>
      </c>
      <c r="F75" s="26" t="s">
        <v>1451</v>
      </c>
      <c r="G75" s="7" t="s">
        <v>28</v>
      </c>
      <c r="H75" s="19" t="s">
        <v>1452</v>
      </c>
      <c r="I75" s="32" t="s">
        <v>1453</v>
      </c>
      <c r="J75" s="32" t="s">
        <v>1454</v>
      </c>
      <c r="K75" s="34" t="s">
        <v>1455</v>
      </c>
      <c r="L75" s="3" t="s">
        <v>1456</v>
      </c>
      <c r="M75" s="4">
        <v>44927</v>
      </c>
      <c r="N75" s="4"/>
      <c r="O75" s="41">
        <f>DATE(YEAR(MAX(M75:N75))+6,MONTH(MAX(M75:N75)),DAY(MAX(M75:N75)))-1</f>
        <v>47118</v>
      </c>
      <c r="P75" s="1" t="s">
        <v>231</v>
      </c>
      <c r="Q75" s="4" t="s">
        <v>1457</v>
      </c>
      <c r="R75" s="4" t="s">
        <v>1065</v>
      </c>
      <c r="S75" s="4" t="s">
        <v>1065</v>
      </c>
      <c r="T75" s="4" t="s">
        <v>1065</v>
      </c>
      <c r="U75" s="4"/>
      <c r="V75" s="4"/>
      <c r="W75" s="4"/>
      <c r="X75" s="78" t="str">
        <f>E75</f>
        <v>相談支援事業所それいゆ</v>
      </c>
    </row>
    <row r="76" spans="1:24" s="16" customFormat="1" ht="45.75" customHeight="1">
      <c r="A76" s="25">
        <v>17</v>
      </c>
      <c r="B76" s="26">
        <v>2430400115</v>
      </c>
      <c r="C76" s="1" t="s">
        <v>43</v>
      </c>
      <c r="D76" s="1" t="s">
        <v>910</v>
      </c>
      <c r="E76" s="19" t="s">
        <v>903</v>
      </c>
      <c r="F76" s="26" t="s">
        <v>911</v>
      </c>
      <c r="G76" s="3" t="s">
        <v>154</v>
      </c>
      <c r="H76" s="19" t="s">
        <v>905</v>
      </c>
      <c r="I76" s="32" t="s">
        <v>912</v>
      </c>
      <c r="J76" s="32" t="s">
        <v>913</v>
      </c>
      <c r="K76" s="19" t="s">
        <v>908</v>
      </c>
      <c r="L76" s="3" t="s">
        <v>909</v>
      </c>
      <c r="M76" s="4">
        <v>41122</v>
      </c>
      <c r="N76" s="4">
        <v>43313</v>
      </c>
      <c r="O76" s="41">
        <f t="shared" si="10"/>
        <v>45504</v>
      </c>
      <c r="P76" s="1" t="s">
        <v>231</v>
      </c>
      <c r="Q76" s="4" t="s">
        <v>562</v>
      </c>
      <c r="R76" s="4"/>
      <c r="S76" s="4"/>
      <c r="T76" s="4"/>
      <c r="U76" s="4"/>
      <c r="V76" s="4"/>
      <c r="W76" s="4"/>
      <c r="X76" s="78" t="str">
        <f t="shared" si="9"/>
        <v>サクラサクラ相談支援センター</v>
      </c>
    </row>
    <row r="77" spans="1:24" s="16" customFormat="1" ht="45.75" customHeight="1">
      <c r="A77" s="25">
        <v>18</v>
      </c>
      <c r="B77" s="26">
        <v>2430400198</v>
      </c>
      <c r="C77" s="1" t="s">
        <v>43</v>
      </c>
      <c r="D77" s="1" t="s">
        <v>100</v>
      </c>
      <c r="E77" s="19" t="s">
        <v>779</v>
      </c>
      <c r="F77" s="26" t="s">
        <v>780</v>
      </c>
      <c r="G77" s="7" t="s">
        <v>154</v>
      </c>
      <c r="H77" s="19" t="s">
        <v>781</v>
      </c>
      <c r="I77" s="32" t="s">
        <v>782</v>
      </c>
      <c r="J77" s="32" t="s">
        <v>783</v>
      </c>
      <c r="K77" s="34" t="s">
        <v>784</v>
      </c>
      <c r="L77" s="3" t="s">
        <v>785</v>
      </c>
      <c r="M77" s="4">
        <v>42461</v>
      </c>
      <c r="N77" s="4">
        <v>44652</v>
      </c>
      <c r="O77" s="41">
        <f t="shared" si="10"/>
        <v>46843</v>
      </c>
      <c r="P77" s="1" t="s">
        <v>231</v>
      </c>
      <c r="Q77" s="4" t="s">
        <v>562</v>
      </c>
      <c r="R77" s="4"/>
      <c r="S77" s="4"/>
      <c r="T77" s="4"/>
      <c r="U77" s="4"/>
      <c r="V77" s="4"/>
      <c r="W77" s="4"/>
      <c r="X77" s="78" t="str">
        <f t="shared" si="9"/>
        <v>亀山市社会福祉協議会　指定特定相談支援事業所</v>
      </c>
    </row>
    <row r="78" spans="1:24" s="16" customFormat="1" ht="51.75">
      <c r="A78" s="25">
        <v>19</v>
      </c>
      <c r="B78" s="26">
        <v>2430400255</v>
      </c>
      <c r="C78" s="1" t="s">
        <v>43</v>
      </c>
      <c r="D78" s="1" t="s">
        <v>98</v>
      </c>
      <c r="E78" s="19" t="s">
        <v>1476</v>
      </c>
      <c r="F78" s="26" t="s">
        <v>1477</v>
      </c>
      <c r="G78" s="3" t="s">
        <v>154</v>
      </c>
      <c r="H78" s="19" t="s">
        <v>1478</v>
      </c>
      <c r="I78" s="32" t="s">
        <v>1479</v>
      </c>
      <c r="J78" s="32" t="s">
        <v>1480</v>
      </c>
      <c r="K78" s="19" t="s">
        <v>1481</v>
      </c>
      <c r="L78" s="3" t="s">
        <v>1482</v>
      </c>
      <c r="M78" s="4">
        <v>45017</v>
      </c>
      <c r="N78" s="4"/>
      <c r="O78" s="41">
        <f>DATE(YEAR(MAX(M78:N78))+6,MONTH(MAX(M78:N78)),DAY(MAX(M78:N78)))-1</f>
        <v>47208</v>
      </c>
      <c r="P78" s="1" t="s">
        <v>231</v>
      </c>
      <c r="Q78" s="4" t="s">
        <v>562</v>
      </c>
      <c r="R78" s="4"/>
      <c r="S78" s="4"/>
      <c r="T78" s="4"/>
      <c r="U78" s="4"/>
      <c r="V78" s="4"/>
      <c r="W78" s="4"/>
      <c r="X78" s="78" t="str">
        <f>E78</f>
        <v>相談支援事業所　エイド</v>
      </c>
    </row>
    <row r="79" spans="1:24" s="16" customFormat="1" ht="51.75" customHeight="1">
      <c r="A79" s="131">
        <v>20</v>
      </c>
      <c r="B79" s="132">
        <v>2430400263</v>
      </c>
      <c r="C79" s="133" t="s">
        <v>43</v>
      </c>
      <c r="D79" s="133" t="s">
        <v>98</v>
      </c>
      <c r="E79" s="134" t="s">
        <v>1579</v>
      </c>
      <c r="F79" s="132" t="s">
        <v>1580</v>
      </c>
      <c r="G79" s="135" t="s">
        <v>1581</v>
      </c>
      <c r="H79" s="134" t="s">
        <v>1582</v>
      </c>
      <c r="I79" s="127" t="s">
        <v>1583</v>
      </c>
      <c r="J79" s="127" t="s">
        <v>1584</v>
      </c>
      <c r="K79" s="134" t="s">
        <v>1585</v>
      </c>
      <c r="L79" s="137" t="s">
        <v>1586</v>
      </c>
      <c r="M79" s="129">
        <v>45261</v>
      </c>
      <c r="N79" s="129"/>
      <c r="O79" s="136">
        <f t="shared" si="10"/>
        <v>47452</v>
      </c>
      <c r="P79" s="133" t="s">
        <v>231</v>
      </c>
      <c r="Q79" s="129" t="s">
        <v>562</v>
      </c>
      <c r="R79" s="129"/>
      <c r="S79" s="129"/>
      <c r="T79" s="129" t="s">
        <v>1123</v>
      </c>
      <c r="U79" s="129"/>
      <c r="V79" s="129"/>
      <c r="W79" s="129"/>
      <c r="X79" s="78" t="str">
        <f t="shared" si="9"/>
        <v>相談支援ミーサ</v>
      </c>
    </row>
    <row r="80" spans="1:23" s="14" customFormat="1" ht="19.5" customHeight="1">
      <c r="A80" s="120" t="s">
        <v>518</v>
      </c>
      <c r="B80" s="121"/>
      <c r="C80" s="115">
        <f>COUNT(B60:B79)</f>
        <v>20</v>
      </c>
      <c r="D80" s="116" t="s">
        <v>519</v>
      </c>
      <c r="E80" s="116"/>
      <c r="F80" s="116"/>
      <c r="G80" s="116"/>
      <c r="H80" s="122"/>
      <c r="I80" s="123"/>
      <c r="J80" s="123"/>
      <c r="K80" s="122"/>
      <c r="L80" s="117"/>
      <c r="M80" s="118"/>
      <c r="N80" s="118"/>
      <c r="O80" s="118"/>
      <c r="P80" s="119"/>
      <c r="Q80" s="118"/>
      <c r="R80" s="118"/>
      <c r="S80" s="118"/>
      <c r="T80" s="118"/>
      <c r="U80" s="118"/>
      <c r="V80" s="118"/>
      <c r="W80" s="118"/>
    </row>
    <row r="81" spans="1:24" s="14" customFormat="1" ht="45.75" customHeight="1">
      <c r="A81" s="1">
        <v>1</v>
      </c>
      <c r="B81" s="1">
        <v>2430500021</v>
      </c>
      <c r="C81" s="1" t="s">
        <v>43</v>
      </c>
      <c r="D81" s="1" t="s">
        <v>42</v>
      </c>
      <c r="E81" s="2" t="s">
        <v>2</v>
      </c>
      <c r="F81" s="1" t="s">
        <v>217</v>
      </c>
      <c r="G81" s="2" t="s">
        <v>14</v>
      </c>
      <c r="H81" s="2" t="s">
        <v>3</v>
      </c>
      <c r="I81" s="1" t="s">
        <v>4</v>
      </c>
      <c r="J81" s="1" t="s">
        <v>5</v>
      </c>
      <c r="K81" s="3" t="s">
        <v>6</v>
      </c>
      <c r="L81" s="3" t="s">
        <v>666</v>
      </c>
      <c r="M81" s="4">
        <v>41000</v>
      </c>
      <c r="N81" s="4">
        <v>43191</v>
      </c>
      <c r="O81" s="41">
        <f aca="true" t="shared" si="11" ref="O81:O104">DATE(YEAR(MAX(M81:N81))+6,MONTH(MAX(M81:N81)),DAY(MAX(M81:N81)))-1</f>
        <v>45382</v>
      </c>
      <c r="P81" s="9" t="s">
        <v>231</v>
      </c>
      <c r="Q81" s="4" t="s">
        <v>562</v>
      </c>
      <c r="R81" s="4"/>
      <c r="S81" s="4"/>
      <c r="T81" s="4"/>
      <c r="U81" s="4"/>
      <c r="V81" s="4"/>
      <c r="W81" s="4"/>
      <c r="X81" s="14" t="str">
        <f aca="true" t="shared" si="12" ref="X81:X108">E81</f>
        <v>アンダンテ</v>
      </c>
    </row>
    <row r="82" spans="1:24" s="14" customFormat="1" ht="45.75" customHeight="1">
      <c r="A82" s="1">
        <v>2</v>
      </c>
      <c r="B82" s="1">
        <v>2435100033</v>
      </c>
      <c r="C82" s="1" t="s">
        <v>43</v>
      </c>
      <c r="D82" s="1" t="s">
        <v>102</v>
      </c>
      <c r="E82" s="2" t="s">
        <v>96</v>
      </c>
      <c r="F82" s="1" t="s">
        <v>183</v>
      </c>
      <c r="G82" s="3" t="s">
        <v>14</v>
      </c>
      <c r="H82" s="3" t="s">
        <v>184</v>
      </c>
      <c r="I82" s="1" t="s">
        <v>185</v>
      </c>
      <c r="J82" s="1" t="s">
        <v>186</v>
      </c>
      <c r="K82" s="3" t="s">
        <v>114</v>
      </c>
      <c r="L82" s="3" t="s">
        <v>667</v>
      </c>
      <c r="M82" s="4">
        <v>41000</v>
      </c>
      <c r="N82" s="4">
        <v>43191</v>
      </c>
      <c r="O82" s="41">
        <f t="shared" si="11"/>
        <v>45382</v>
      </c>
      <c r="P82" s="9" t="s">
        <v>231</v>
      </c>
      <c r="Q82" s="4" t="s">
        <v>562</v>
      </c>
      <c r="R82" s="4" t="s">
        <v>882</v>
      </c>
      <c r="S82" s="4"/>
      <c r="T82" s="4"/>
      <c r="U82" s="4"/>
      <c r="V82" s="4"/>
      <c r="W82" s="4"/>
      <c r="X82" s="14" t="str">
        <f t="shared" si="12"/>
        <v>相談支援事業所　ひかり</v>
      </c>
    </row>
    <row r="83" spans="1:24" s="16" customFormat="1" ht="45.75" customHeight="1">
      <c r="A83" s="1">
        <v>3</v>
      </c>
      <c r="B83" s="1">
        <v>2430500831</v>
      </c>
      <c r="C83" s="1" t="s">
        <v>43</v>
      </c>
      <c r="D83" s="1" t="s">
        <v>100</v>
      </c>
      <c r="E83" s="2" t="s">
        <v>405</v>
      </c>
      <c r="F83" s="3" t="s">
        <v>422</v>
      </c>
      <c r="G83" s="2" t="s">
        <v>14</v>
      </c>
      <c r="H83" s="2" t="s">
        <v>1423</v>
      </c>
      <c r="I83" s="1" t="s">
        <v>1421</v>
      </c>
      <c r="J83" s="1" t="s">
        <v>1422</v>
      </c>
      <c r="K83" s="3" t="s">
        <v>406</v>
      </c>
      <c r="L83" s="3" t="s">
        <v>676</v>
      </c>
      <c r="M83" s="4">
        <v>41913</v>
      </c>
      <c r="N83" s="4">
        <v>44105</v>
      </c>
      <c r="O83" s="41">
        <f>DATE(YEAR(MAX(M83:N83))+6,MONTH(MAX(M83:N83)),DAY(MAX(M83:N83)))-1</f>
        <v>46295</v>
      </c>
      <c r="P83" s="9" t="s">
        <v>231</v>
      </c>
      <c r="Q83" s="4" t="s">
        <v>562</v>
      </c>
      <c r="R83" s="4"/>
      <c r="S83" s="4"/>
      <c r="T83" s="4"/>
      <c r="U83" s="4"/>
      <c r="V83" s="4"/>
      <c r="W83" s="4"/>
      <c r="X83" s="78" t="str">
        <f>E83</f>
        <v>ゆいまーる</v>
      </c>
    </row>
    <row r="84" spans="1:24" s="14" customFormat="1" ht="45.75" customHeight="1">
      <c r="A84" s="1">
        <v>4</v>
      </c>
      <c r="B84" s="26">
        <v>2430501508</v>
      </c>
      <c r="C84" s="1" t="s">
        <v>43</v>
      </c>
      <c r="D84" s="1" t="s">
        <v>42</v>
      </c>
      <c r="E84" s="19" t="s">
        <v>83</v>
      </c>
      <c r="F84" s="26" t="s">
        <v>180</v>
      </c>
      <c r="G84" s="2" t="s">
        <v>14</v>
      </c>
      <c r="H84" s="19" t="s">
        <v>181</v>
      </c>
      <c r="I84" s="26" t="s">
        <v>89</v>
      </c>
      <c r="J84" s="26" t="s">
        <v>182</v>
      </c>
      <c r="K84" s="19" t="s">
        <v>83</v>
      </c>
      <c r="L84" s="3" t="s">
        <v>668</v>
      </c>
      <c r="M84" s="4">
        <v>41000</v>
      </c>
      <c r="N84" s="4">
        <v>43191</v>
      </c>
      <c r="O84" s="41">
        <f t="shared" si="11"/>
        <v>45382</v>
      </c>
      <c r="P84" s="9" t="s">
        <v>231</v>
      </c>
      <c r="Q84" s="4" t="s">
        <v>562</v>
      </c>
      <c r="R84" s="4" t="s">
        <v>1018</v>
      </c>
      <c r="S84" s="4"/>
      <c r="T84" s="4" t="s">
        <v>882</v>
      </c>
      <c r="U84" s="4"/>
      <c r="V84" s="4"/>
      <c r="W84" s="4"/>
      <c r="X84" s="14" t="str">
        <f t="shared" si="12"/>
        <v>特定非営利活動法人　ピアサポートみえ</v>
      </c>
    </row>
    <row r="85" spans="1:24" s="17" customFormat="1" ht="45.75" customHeight="1">
      <c r="A85" s="1">
        <v>5</v>
      </c>
      <c r="B85" s="25">
        <v>2430501615</v>
      </c>
      <c r="C85" s="1" t="s">
        <v>43</v>
      </c>
      <c r="D85" s="1" t="s">
        <v>98</v>
      </c>
      <c r="E85" s="19" t="s">
        <v>128</v>
      </c>
      <c r="F85" s="26" t="s">
        <v>813</v>
      </c>
      <c r="G85" s="19" t="s">
        <v>126</v>
      </c>
      <c r="H85" s="19" t="s">
        <v>812</v>
      </c>
      <c r="I85" s="1" t="s">
        <v>129</v>
      </c>
      <c r="J85" s="1" t="s">
        <v>130</v>
      </c>
      <c r="K85" s="19" t="s">
        <v>127</v>
      </c>
      <c r="L85" s="3" t="s">
        <v>856</v>
      </c>
      <c r="M85" s="4">
        <v>41030</v>
      </c>
      <c r="N85" s="4">
        <v>43221</v>
      </c>
      <c r="O85" s="41">
        <f t="shared" si="11"/>
        <v>45412</v>
      </c>
      <c r="P85" s="9" t="s">
        <v>231</v>
      </c>
      <c r="Q85" s="4" t="s">
        <v>562</v>
      </c>
      <c r="R85" s="4"/>
      <c r="S85" s="4"/>
      <c r="T85" s="4"/>
      <c r="U85" s="4"/>
      <c r="V85" s="4"/>
      <c r="W85" s="4"/>
      <c r="X85" s="78" t="str">
        <f t="shared" si="12"/>
        <v>to sky</v>
      </c>
    </row>
    <row r="86" spans="1:24" s="16" customFormat="1" ht="45.75" customHeight="1">
      <c r="A86" s="1">
        <v>6</v>
      </c>
      <c r="B86" s="1">
        <v>2430501763</v>
      </c>
      <c r="C86" s="1" t="s">
        <v>43</v>
      </c>
      <c r="D86" s="1"/>
      <c r="E86" s="2" t="s">
        <v>253</v>
      </c>
      <c r="F86" s="3" t="s">
        <v>254</v>
      </c>
      <c r="G86" s="2" t="s">
        <v>14</v>
      </c>
      <c r="H86" s="2" t="s">
        <v>255</v>
      </c>
      <c r="I86" s="1" t="s">
        <v>256</v>
      </c>
      <c r="J86" s="1" t="s">
        <v>257</v>
      </c>
      <c r="K86" s="3" t="s">
        <v>258</v>
      </c>
      <c r="L86" s="3" t="s">
        <v>669</v>
      </c>
      <c r="M86" s="4">
        <v>41671</v>
      </c>
      <c r="N86" s="4">
        <v>43862</v>
      </c>
      <c r="O86" s="41">
        <f t="shared" si="11"/>
        <v>46053</v>
      </c>
      <c r="P86" s="9" t="s">
        <v>231</v>
      </c>
      <c r="Q86" s="4" t="s">
        <v>562</v>
      </c>
      <c r="R86" s="4"/>
      <c r="S86" s="4"/>
      <c r="T86" s="4"/>
      <c r="U86" s="4"/>
      <c r="V86" s="4"/>
      <c r="W86" s="4"/>
      <c r="X86" s="78" t="str">
        <f t="shared" si="12"/>
        <v>相談支援事業所　まもり</v>
      </c>
    </row>
    <row r="87" spans="1:24" s="16" customFormat="1" ht="45.75" customHeight="1">
      <c r="A87" s="1">
        <v>7</v>
      </c>
      <c r="B87" s="1">
        <v>2430501797</v>
      </c>
      <c r="C87" s="1" t="s">
        <v>43</v>
      </c>
      <c r="D87" s="1"/>
      <c r="E87" s="2" t="s">
        <v>263</v>
      </c>
      <c r="F87" s="3" t="s">
        <v>370</v>
      </c>
      <c r="G87" s="2" t="s">
        <v>14</v>
      </c>
      <c r="H87" s="2" t="s">
        <v>264</v>
      </c>
      <c r="I87" s="1" t="s">
        <v>864</v>
      </c>
      <c r="J87" s="1" t="s">
        <v>265</v>
      </c>
      <c r="K87" s="3" t="s">
        <v>266</v>
      </c>
      <c r="L87" s="3" t="s">
        <v>893</v>
      </c>
      <c r="M87" s="4">
        <v>41699</v>
      </c>
      <c r="N87" s="4">
        <v>43891</v>
      </c>
      <c r="O87" s="41">
        <f t="shared" si="11"/>
        <v>46081</v>
      </c>
      <c r="P87" s="9" t="s">
        <v>231</v>
      </c>
      <c r="Q87" s="4"/>
      <c r="R87" s="4"/>
      <c r="S87" s="4"/>
      <c r="T87" s="4" t="s">
        <v>990</v>
      </c>
      <c r="U87" s="4"/>
      <c r="V87" s="4"/>
      <c r="W87" s="4"/>
      <c r="X87" s="78" t="str">
        <f t="shared" si="12"/>
        <v>相談支援事業所はくさん</v>
      </c>
    </row>
    <row r="88" spans="1:24" s="16" customFormat="1" ht="45.75" customHeight="1">
      <c r="A88" s="1">
        <v>8</v>
      </c>
      <c r="B88" s="1">
        <v>2430501805</v>
      </c>
      <c r="C88" s="1" t="s">
        <v>43</v>
      </c>
      <c r="D88" s="1" t="s">
        <v>100</v>
      </c>
      <c r="E88" s="2" t="s">
        <v>270</v>
      </c>
      <c r="F88" s="3" t="s">
        <v>285</v>
      </c>
      <c r="G88" s="2" t="s">
        <v>14</v>
      </c>
      <c r="H88" s="2" t="s">
        <v>271</v>
      </c>
      <c r="I88" s="1" t="s">
        <v>272</v>
      </c>
      <c r="J88" s="1" t="s">
        <v>273</v>
      </c>
      <c r="K88" s="3" t="s">
        <v>274</v>
      </c>
      <c r="L88" s="3" t="s">
        <v>670</v>
      </c>
      <c r="M88" s="4">
        <v>41730</v>
      </c>
      <c r="N88" s="4">
        <v>43922</v>
      </c>
      <c r="O88" s="41">
        <f t="shared" si="11"/>
        <v>46112</v>
      </c>
      <c r="P88" s="9" t="s">
        <v>231</v>
      </c>
      <c r="Q88" s="4" t="s">
        <v>1062</v>
      </c>
      <c r="R88" s="4" t="s">
        <v>884</v>
      </c>
      <c r="S88" s="4" t="s">
        <v>882</v>
      </c>
      <c r="T88" s="4" t="s">
        <v>990</v>
      </c>
      <c r="U88" s="4" t="s">
        <v>882</v>
      </c>
      <c r="V88" s="4"/>
      <c r="W88" s="35" t="s">
        <v>1420</v>
      </c>
      <c r="X88" s="78" t="str">
        <f t="shared" si="12"/>
        <v>相談支援事業所いなば</v>
      </c>
    </row>
    <row r="89" spans="1:24" s="16" customFormat="1" ht="45.75" customHeight="1">
      <c r="A89" s="1">
        <v>9</v>
      </c>
      <c r="B89" s="1">
        <v>2430501813</v>
      </c>
      <c r="C89" s="1" t="s">
        <v>43</v>
      </c>
      <c r="D89" s="1" t="s">
        <v>561</v>
      </c>
      <c r="E89" s="2" t="s">
        <v>275</v>
      </c>
      <c r="F89" s="3" t="s">
        <v>808</v>
      </c>
      <c r="G89" s="2" t="s">
        <v>14</v>
      </c>
      <c r="H89" s="2" t="s">
        <v>832</v>
      </c>
      <c r="I89" s="1" t="s">
        <v>1300</v>
      </c>
      <c r="J89" s="1" t="s">
        <v>1301</v>
      </c>
      <c r="K89" s="3" t="s">
        <v>276</v>
      </c>
      <c r="L89" s="2" t="s">
        <v>857</v>
      </c>
      <c r="M89" s="35">
        <v>41730</v>
      </c>
      <c r="N89" s="35">
        <v>43922</v>
      </c>
      <c r="O89" s="41">
        <f t="shared" si="11"/>
        <v>46112</v>
      </c>
      <c r="P89" s="9" t="s">
        <v>231</v>
      </c>
      <c r="Q89" s="4" t="s">
        <v>562</v>
      </c>
      <c r="R89" s="4"/>
      <c r="S89" s="4"/>
      <c r="T89" s="4"/>
      <c r="U89" s="4"/>
      <c r="V89" s="4"/>
      <c r="W89" s="4"/>
      <c r="X89" s="78" t="str">
        <f t="shared" si="12"/>
        <v>サンフラワードリーム</v>
      </c>
    </row>
    <row r="90" spans="1:24" s="16" customFormat="1" ht="45.75" customHeight="1">
      <c r="A90" s="1">
        <v>10</v>
      </c>
      <c r="B90" s="1">
        <v>2430501821</v>
      </c>
      <c r="C90" s="1" t="s">
        <v>43</v>
      </c>
      <c r="D90" s="1" t="s">
        <v>100</v>
      </c>
      <c r="E90" s="2" t="s">
        <v>277</v>
      </c>
      <c r="F90" s="3" t="s">
        <v>383</v>
      </c>
      <c r="G90" s="2" t="s">
        <v>14</v>
      </c>
      <c r="H90" s="2" t="s">
        <v>384</v>
      </c>
      <c r="I90" s="1" t="s">
        <v>278</v>
      </c>
      <c r="J90" s="1" t="s">
        <v>279</v>
      </c>
      <c r="K90" s="3" t="s">
        <v>280</v>
      </c>
      <c r="L90" s="3" t="s">
        <v>671</v>
      </c>
      <c r="M90" s="4">
        <v>41730</v>
      </c>
      <c r="N90" s="35">
        <v>43922</v>
      </c>
      <c r="O90" s="41">
        <f>DATE(YEAR(MAX(M90:N90))+6,MONTH(MAX(M90:N90)),DAY(MAX(M90:N90)))-1</f>
        <v>46112</v>
      </c>
      <c r="P90" s="9" t="s">
        <v>231</v>
      </c>
      <c r="Q90" s="4" t="s">
        <v>562</v>
      </c>
      <c r="R90" s="4"/>
      <c r="S90" s="4"/>
      <c r="T90" s="4"/>
      <c r="U90" s="4"/>
      <c r="V90" s="4"/>
      <c r="W90" s="4"/>
      <c r="X90" s="78" t="str">
        <f t="shared" si="12"/>
        <v>こころの結</v>
      </c>
    </row>
    <row r="91" spans="1:24" s="16" customFormat="1" ht="45.75" customHeight="1">
      <c r="A91" s="1">
        <v>11</v>
      </c>
      <c r="B91" s="1">
        <v>2430501839</v>
      </c>
      <c r="C91" s="1" t="s">
        <v>43</v>
      </c>
      <c r="D91" s="1" t="s">
        <v>100</v>
      </c>
      <c r="E91" s="2" t="s">
        <v>281</v>
      </c>
      <c r="F91" s="3" t="s">
        <v>283</v>
      </c>
      <c r="G91" s="2" t="s">
        <v>14</v>
      </c>
      <c r="H91" s="2" t="s">
        <v>282</v>
      </c>
      <c r="I91" s="1" t="s">
        <v>1415</v>
      </c>
      <c r="J91" s="1" t="s">
        <v>1416</v>
      </c>
      <c r="K91" s="22" t="s">
        <v>284</v>
      </c>
      <c r="L91" s="3" t="s">
        <v>672</v>
      </c>
      <c r="M91" s="4">
        <v>41730</v>
      </c>
      <c r="N91" s="4">
        <v>43922</v>
      </c>
      <c r="O91" s="41">
        <f t="shared" si="11"/>
        <v>46112</v>
      </c>
      <c r="P91" s="9" t="s">
        <v>231</v>
      </c>
      <c r="Q91" s="4" t="s">
        <v>562</v>
      </c>
      <c r="R91" s="4"/>
      <c r="S91" s="4"/>
      <c r="T91" s="4"/>
      <c r="U91" s="4"/>
      <c r="V91" s="4"/>
      <c r="W91" s="4"/>
      <c r="X91" s="78" t="str">
        <f t="shared" si="12"/>
        <v>支援センターあゆみ</v>
      </c>
    </row>
    <row r="92" spans="1:24" s="16" customFormat="1" ht="45.75" customHeight="1">
      <c r="A92" s="1">
        <v>12</v>
      </c>
      <c r="B92" s="1">
        <v>2430501854</v>
      </c>
      <c r="C92" s="1" t="s">
        <v>43</v>
      </c>
      <c r="D92" s="1"/>
      <c r="E92" s="53" t="s">
        <v>341</v>
      </c>
      <c r="F92" s="3" t="s">
        <v>342</v>
      </c>
      <c r="G92" s="2" t="s">
        <v>14</v>
      </c>
      <c r="H92" s="2" t="s">
        <v>343</v>
      </c>
      <c r="I92" s="1" t="s">
        <v>344</v>
      </c>
      <c r="J92" s="1" t="s">
        <v>345</v>
      </c>
      <c r="K92" s="3" t="s">
        <v>346</v>
      </c>
      <c r="L92" s="3" t="s">
        <v>673</v>
      </c>
      <c r="M92" s="4">
        <v>41730</v>
      </c>
      <c r="N92" s="4">
        <v>43922</v>
      </c>
      <c r="O92" s="41">
        <f t="shared" si="11"/>
        <v>46112</v>
      </c>
      <c r="P92" s="9" t="s">
        <v>231</v>
      </c>
      <c r="Q92" s="4" t="s">
        <v>562</v>
      </c>
      <c r="R92" s="4" t="s">
        <v>882</v>
      </c>
      <c r="S92" s="4"/>
      <c r="T92" s="4"/>
      <c r="U92" s="4"/>
      <c r="V92" s="4"/>
      <c r="W92" s="4"/>
      <c r="X92" s="78" t="str">
        <f t="shared" si="12"/>
        <v>おおすぎ相談支援センター城山</v>
      </c>
    </row>
    <row r="93" spans="1:24" s="16" customFormat="1" ht="45.75" customHeight="1">
      <c r="A93" s="1">
        <v>13</v>
      </c>
      <c r="B93" s="1">
        <v>2430501912</v>
      </c>
      <c r="C93" s="1" t="s">
        <v>43</v>
      </c>
      <c r="D93" s="1"/>
      <c r="E93" s="2" t="s">
        <v>360</v>
      </c>
      <c r="F93" s="3" t="s">
        <v>365</v>
      </c>
      <c r="G93" s="2" t="s">
        <v>14</v>
      </c>
      <c r="H93" s="2" t="s">
        <v>361</v>
      </c>
      <c r="I93" s="1" t="s">
        <v>366</v>
      </c>
      <c r="J93" s="1" t="s">
        <v>367</v>
      </c>
      <c r="K93" s="3" t="s">
        <v>362</v>
      </c>
      <c r="L93" s="3" t="s">
        <v>674</v>
      </c>
      <c r="M93" s="4">
        <v>41760</v>
      </c>
      <c r="N93" s="4">
        <v>43952</v>
      </c>
      <c r="O93" s="41">
        <f t="shared" si="11"/>
        <v>46142</v>
      </c>
      <c r="P93" s="9" t="s">
        <v>231</v>
      </c>
      <c r="Q93" s="4" t="s">
        <v>562</v>
      </c>
      <c r="R93" s="4"/>
      <c r="S93" s="4"/>
      <c r="T93" s="4"/>
      <c r="U93" s="4"/>
      <c r="V93" s="4"/>
      <c r="W93" s="4"/>
      <c r="X93" s="78" t="str">
        <f t="shared" si="12"/>
        <v>指定特定相談支援事業所津長谷山学園</v>
      </c>
    </row>
    <row r="94" spans="1:24" s="16" customFormat="1" ht="45.75" customHeight="1">
      <c r="A94" s="1">
        <v>14</v>
      </c>
      <c r="B94" s="1">
        <v>2430501946</v>
      </c>
      <c r="C94" s="1" t="s">
        <v>43</v>
      </c>
      <c r="D94" s="1"/>
      <c r="E94" s="2" t="s">
        <v>402</v>
      </c>
      <c r="F94" s="3" t="s">
        <v>419</v>
      </c>
      <c r="G94" s="2" t="s">
        <v>14</v>
      </c>
      <c r="H94" s="2" t="s">
        <v>403</v>
      </c>
      <c r="I94" s="1" t="s">
        <v>420</v>
      </c>
      <c r="J94" s="1" t="s">
        <v>421</v>
      </c>
      <c r="K94" s="3" t="s">
        <v>404</v>
      </c>
      <c r="L94" s="3" t="s">
        <v>675</v>
      </c>
      <c r="M94" s="4">
        <v>41913</v>
      </c>
      <c r="N94" s="4">
        <v>44105</v>
      </c>
      <c r="O94" s="41">
        <f t="shared" si="11"/>
        <v>46295</v>
      </c>
      <c r="P94" s="9" t="s">
        <v>231</v>
      </c>
      <c r="Q94" s="4" t="s">
        <v>562</v>
      </c>
      <c r="R94" s="4"/>
      <c r="S94" s="4"/>
      <c r="T94" s="4" t="s">
        <v>1123</v>
      </c>
      <c r="U94" s="4"/>
      <c r="V94" s="4"/>
      <c r="W94" s="4"/>
      <c r="X94" s="78" t="str">
        <f t="shared" si="12"/>
        <v>相談支援事業所　ＮＥＩＲＯ</v>
      </c>
    </row>
    <row r="95" spans="1:24" s="16" customFormat="1" ht="45.75" customHeight="1">
      <c r="A95" s="1">
        <v>15</v>
      </c>
      <c r="B95" s="1">
        <v>2430501995</v>
      </c>
      <c r="C95" s="1" t="s">
        <v>43</v>
      </c>
      <c r="D95" s="1" t="s">
        <v>102</v>
      </c>
      <c r="E95" s="2" t="s">
        <v>436</v>
      </c>
      <c r="F95" s="3" t="s">
        <v>438</v>
      </c>
      <c r="G95" s="2" t="s">
        <v>14</v>
      </c>
      <c r="H95" s="2" t="s">
        <v>987</v>
      </c>
      <c r="I95" s="1" t="s">
        <v>587</v>
      </c>
      <c r="J95" s="1" t="s">
        <v>588</v>
      </c>
      <c r="K95" s="3" t="s">
        <v>439</v>
      </c>
      <c r="L95" s="3" t="s">
        <v>988</v>
      </c>
      <c r="M95" s="4">
        <v>41944</v>
      </c>
      <c r="N95" s="4">
        <v>44136</v>
      </c>
      <c r="O95" s="41">
        <f t="shared" si="11"/>
        <v>46326</v>
      </c>
      <c r="P95" s="9" t="s">
        <v>231</v>
      </c>
      <c r="Q95" s="4" t="s">
        <v>562</v>
      </c>
      <c r="R95" s="4"/>
      <c r="S95" s="4"/>
      <c r="T95" s="4"/>
      <c r="U95" s="4"/>
      <c r="V95" s="4"/>
      <c r="W95" s="4"/>
      <c r="X95" s="78" t="str">
        <f t="shared" si="12"/>
        <v>ＮＰＯ結</v>
      </c>
    </row>
    <row r="96" spans="1:24" s="16" customFormat="1" ht="45.75" customHeight="1">
      <c r="A96" s="1">
        <v>16</v>
      </c>
      <c r="B96" s="1">
        <v>2430502019</v>
      </c>
      <c r="C96" s="1" t="s">
        <v>43</v>
      </c>
      <c r="D96" s="1"/>
      <c r="E96" s="2" t="s">
        <v>464</v>
      </c>
      <c r="F96" s="3" t="s">
        <v>465</v>
      </c>
      <c r="G96" s="2" t="s">
        <v>14</v>
      </c>
      <c r="H96" s="2" t="s">
        <v>469</v>
      </c>
      <c r="I96" s="1" t="s">
        <v>466</v>
      </c>
      <c r="J96" s="1" t="s">
        <v>467</v>
      </c>
      <c r="K96" s="3" t="s">
        <v>463</v>
      </c>
      <c r="L96" s="3" t="s">
        <v>1204</v>
      </c>
      <c r="M96" s="4">
        <v>41974</v>
      </c>
      <c r="N96" s="4">
        <v>44166</v>
      </c>
      <c r="O96" s="41">
        <f t="shared" si="11"/>
        <v>46356</v>
      </c>
      <c r="P96" s="9" t="s">
        <v>231</v>
      </c>
      <c r="Q96" s="4" t="s">
        <v>562</v>
      </c>
      <c r="R96" s="4"/>
      <c r="S96" s="4"/>
      <c r="T96" s="4"/>
      <c r="U96" s="4"/>
      <c r="V96" s="4"/>
      <c r="W96" s="4"/>
      <c r="X96" s="78" t="str">
        <f t="shared" si="12"/>
        <v>たんぽぽパーク</v>
      </c>
    </row>
    <row r="97" spans="1:24" s="16" customFormat="1" ht="45.75" customHeight="1">
      <c r="A97" s="1">
        <v>17</v>
      </c>
      <c r="B97" s="1">
        <v>2430502027</v>
      </c>
      <c r="C97" s="1" t="s">
        <v>43</v>
      </c>
      <c r="D97" s="1"/>
      <c r="E97" s="2" t="s">
        <v>468</v>
      </c>
      <c r="F97" s="3" t="s">
        <v>477</v>
      </c>
      <c r="G97" s="2" t="s">
        <v>14</v>
      </c>
      <c r="H97" s="2" t="s">
        <v>470</v>
      </c>
      <c r="I97" s="1" t="s">
        <v>1098</v>
      </c>
      <c r="J97" s="1" t="s">
        <v>471</v>
      </c>
      <c r="K97" s="3" t="s">
        <v>472</v>
      </c>
      <c r="L97" s="3" t="s">
        <v>677</v>
      </c>
      <c r="M97" s="4">
        <v>41974</v>
      </c>
      <c r="N97" s="4">
        <v>44166</v>
      </c>
      <c r="O97" s="41">
        <f t="shared" si="11"/>
        <v>46356</v>
      </c>
      <c r="P97" s="9" t="s">
        <v>231</v>
      </c>
      <c r="Q97" s="4" t="s">
        <v>562</v>
      </c>
      <c r="R97" s="4"/>
      <c r="S97" s="4"/>
      <c r="T97" s="4"/>
      <c r="U97" s="4"/>
      <c r="V97" s="4"/>
      <c r="W97" s="4"/>
      <c r="X97" s="78" t="str">
        <f t="shared" si="12"/>
        <v>特定相談支援事業所　カザハヤ園</v>
      </c>
    </row>
    <row r="98" spans="1:24" s="16" customFormat="1" ht="45.75" customHeight="1">
      <c r="A98" s="1">
        <v>18</v>
      </c>
      <c r="B98" s="1">
        <v>2430502035</v>
      </c>
      <c r="C98" s="1" t="s">
        <v>43</v>
      </c>
      <c r="D98" s="1" t="s">
        <v>796</v>
      </c>
      <c r="E98" s="2" t="s">
        <v>478</v>
      </c>
      <c r="F98" s="3" t="s">
        <v>624</v>
      </c>
      <c r="G98" s="2" t="s">
        <v>14</v>
      </c>
      <c r="H98" s="2" t="s">
        <v>1180</v>
      </c>
      <c r="I98" s="1" t="s">
        <v>626</v>
      </c>
      <c r="J98" s="1" t="s">
        <v>1181</v>
      </c>
      <c r="K98" s="3" t="s">
        <v>480</v>
      </c>
      <c r="L98" s="3" t="s">
        <v>1179</v>
      </c>
      <c r="M98" s="4">
        <v>41974</v>
      </c>
      <c r="N98" s="4">
        <v>44166</v>
      </c>
      <c r="O98" s="41">
        <f t="shared" si="11"/>
        <v>46356</v>
      </c>
      <c r="P98" s="9" t="s">
        <v>231</v>
      </c>
      <c r="Q98" s="4" t="s">
        <v>562</v>
      </c>
      <c r="R98" s="4"/>
      <c r="S98" s="4"/>
      <c r="T98" s="4"/>
      <c r="U98" s="4"/>
      <c r="V98" s="4"/>
      <c r="W98" s="4"/>
      <c r="X98" s="78" t="str">
        <f t="shared" si="12"/>
        <v>やじろべえ　</v>
      </c>
    </row>
    <row r="99" spans="1:24" s="16" customFormat="1" ht="45.75" customHeight="1">
      <c r="A99" s="1">
        <v>19</v>
      </c>
      <c r="B99" s="1">
        <v>2430502118</v>
      </c>
      <c r="C99" s="1" t="s">
        <v>43</v>
      </c>
      <c r="D99" s="1" t="s">
        <v>100</v>
      </c>
      <c r="E99" s="2" t="s">
        <v>556</v>
      </c>
      <c r="F99" s="3" t="s">
        <v>557</v>
      </c>
      <c r="G99" s="2" t="s">
        <v>14</v>
      </c>
      <c r="H99" s="2" t="s">
        <v>558</v>
      </c>
      <c r="I99" s="1" t="s">
        <v>559</v>
      </c>
      <c r="J99" s="1" t="s">
        <v>560</v>
      </c>
      <c r="K99" s="3" t="s">
        <v>14</v>
      </c>
      <c r="L99" s="3" t="s">
        <v>679</v>
      </c>
      <c r="M99" s="4">
        <v>42095</v>
      </c>
      <c r="N99" s="4">
        <v>44287</v>
      </c>
      <c r="O99" s="41">
        <f>DATE(YEAR(MAX(M99:N99))+6,MONTH(MAX(M99:N99)),DAY(MAX(M99:N99)))-1</f>
        <v>46477</v>
      </c>
      <c r="P99" s="9" t="s">
        <v>231</v>
      </c>
      <c r="Q99" s="4" t="s">
        <v>562</v>
      </c>
      <c r="R99" s="4"/>
      <c r="S99" s="4"/>
      <c r="T99" s="4"/>
      <c r="U99" s="4"/>
      <c r="V99" s="4"/>
      <c r="W99" s="4"/>
      <c r="X99" s="78" t="str">
        <f t="shared" si="12"/>
        <v>津市児童発達支援センター</v>
      </c>
    </row>
    <row r="100" spans="1:24" s="16" customFormat="1" ht="45.75" customHeight="1">
      <c r="A100" s="1">
        <v>20</v>
      </c>
      <c r="B100" s="5">
        <v>2430502134</v>
      </c>
      <c r="C100" s="1" t="s">
        <v>43</v>
      </c>
      <c r="D100" s="1"/>
      <c r="E100" s="84" t="s">
        <v>1241</v>
      </c>
      <c r="F100" s="91" t="s">
        <v>1242</v>
      </c>
      <c r="G100" s="40" t="s">
        <v>1244</v>
      </c>
      <c r="H100" s="40" t="s">
        <v>1245</v>
      </c>
      <c r="I100" s="1" t="s">
        <v>1243</v>
      </c>
      <c r="J100" s="1" t="s">
        <v>1243</v>
      </c>
      <c r="K100" s="90" t="s">
        <v>1246</v>
      </c>
      <c r="L100" s="40" t="s">
        <v>1247</v>
      </c>
      <c r="M100" s="4">
        <v>42156</v>
      </c>
      <c r="N100" s="4">
        <v>44348</v>
      </c>
      <c r="O100" s="41">
        <f>DATE(YEAR(MAX(M100:N100))+6,MONTH(MAX(M100:N100)),DAY(MAX(M100:N100)))-1</f>
        <v>46538</v>
      </c>
      <c r="P100" s="9" t="s">
        <v>231</v>
      </c>
      <c r="Q100" s="4" t="s">
        <v>562</v>
      </c>
      <c r="R100" s="4"/>
      <c r="S100" s="4"/>
      <c r="T100" s="4"/>
      <c r="U100" s="4"/>
      <c r="V100" s="4"/>
      <c r="W100" s="4"/>
      <c r="X100" s="14" t="str">
        <f>E100</f>
        <v>相談支援事業所ソーバーリビング</v>
      </c>
    </row>
    <row r="101" spans="1:24" s="16" customFormat="1" ht="45.75" customHeight="1">
      <c r="A101" s="1">
        <v>21</v>
      </c>
      <c r="B101" s="1">
        <v>2430502142</v>
      </c>
      <c r="C101" s="1" t="s">
        <v>43</v>
      </c>
      <c r="D101" s="1" t="s">
        <v>571</v>
      </c>
      <c r="E101" s="2" t="s">
        <v>572</v>
      </c>
      <c r="F101" s="3" t="s">
        <v>573</v>
      </c>
      <c r="G101" s="2" t="s">
        <v>14</v>
      </c>
      <c r="H101" s="2" t="s">
        <v>574</v>
      </c>
      <c r="I101" s="1" t="s">
        <v>575</v>
      </c>
      <c r="J101" s="1" t="s">
        <v>576</v>
      </c>
      <c r="K101" s="3" t="s">
        <v>577</v>
      </c>
      <c r="L101" s="3" t="s">
        <v>680</v>
      </c>
      <c r="M101" s="4">
        <v>42156</v>
      </c>
      <c r="N101" s="4">
        <v>44348</v>
      </c>
      <c r="O101" s="41">
        <f>DATE(YEAR(MAX(M101:N101))+6,MONTH(MAX(M101:N101)),DAY(MAX(M101:N101)))-1</f>
        <v>46538</v>
      </c>
      <c r="P101" s="9" t="s">
        <v>231</v>
      </c>
      <c r="Q101" s="4" t="s">
        <v>562</v>
      </c>
      <c r="R101" s="4"/>
      <c r="S101" s="4"/>
      <c r="T101" s="4"/>
      <c r="U101" s="4"/>
      <c r="V101" s="4"/>
      <c r="W101" s="4"/>
      <c r="X101" s="78" t="str">
        <f t="shared" si="12"/>
        <v>相談支援事業コーケン</v>
      </c>
    </row>
    <row r="102" spans="1:24" s="14" customFormat="1" ht="45.75" customHeight="1">
      <c r="A102" s="1">
        <v>22</v>
      </c>
      <c r="B102" s="26">
        <v>2430502415</v>
      </c>
      <c r="C102" s="1" t="s">
        <v>43</v>
      </c>
      <c r="D102" s="1" t="s">
        <v>100</v>
      </c>
      <c r="E102" s="19" t="s">
        <v>833</v>
      </c>
      <c r="F102" s="26" t="s">
        <v>808</v>
      </c>
      <c r="G102" s="3" t="s">
        <v>14</v>
      </c>
      <c r="H102" s="19" t="s">
        <v>805</v>
      </c>
      <c r="I102" s="26" t="s">
        <v>806</v>
      </c>
      <c r="J102" s="26" t="s">
        <v>806</v>
      </c>
      <c r="K102" s="19" t="s">
        <v>411</v>
      </c>
      <c r="L102" s="3" t="s">
        <v>858</v>
      </c>
      <c r="M102" s="4">
        <v>42705</v>
      </c>
      <c r="N102" s="4">
        <v>44896</v>
      </c>
      <c r="O102" s="41">
        <f t="shared" si="11"/>
        <v>47087</v>
      </c>
      <c r="P102" s="9" t="s">
        <v>231</v>
      </c>
      <c r="Q102" s="4" t="s">
        <v>562</v>
      </c>
      <c r="R102" s="4" t="s">
        <v>944</v>
      </c>
      <c r="S102" s="4"/>
      <c r="T102" s="4"/>
      <c r="U102" s="4"/>
      <c r="V102" s="4"/>
      <c r="W102" s="4"/>
      <c r="X102" s="14" t="str">
        <f t="shared" si="12"/>
        <v>相談支援センターかさ</v>
      </c>
    </row>
    <row r="103" spans="1:24" s="14" customFormat="1" ht="45.75" customHeight="1">
      <c r="A103" s="1">
        <v>23</v>
      </c>
      <c r="B103" s="26">
        <v>2430502530</v>
      </c>
      <c r="C103" s="1" t="s">
        <v>43</v>
      </c>
      <c r="D103" s="1" t="s">
        <v>98</v>
      </c>
      <c r="E103" s="19" t="s">
        <v>1538</v>
      </c>
      <c r="F103" s="26" t="s">
        <v>1539</v>
      </c>
      <c r="G103" s="3" t="s">
        <v>14</v>
      </c>
      <c r="H103" s="19" t="s">
        <v>1542</v>
      </c>
      <c r="I103" s="26" t="s">
        <v>1543</v>
      </c>
      <c r="J103" s="26" t="s">
        <v>1540</v>
      </c>
      <c r="K103" s="19" t="s">
        <v>1541</v>
      </c>
      <c r="L103" s="3" t="s">
        <v>1544</v>
      </c>
      <c r="M103" s="4">
        <v>43010</v>
      </c>
      <c r="N103" s="4">
        <v>45200</v>
      </c>
      <c r="O103" s="41">
        <f>DATE(YEAR(MAX(M103:N103))+6,MONTH(MAX(M103:N103)),DAY(MAX(M103:N103)))-1</f>
        <v>47391</v>
      </c>
      <c r="P103" s="9" t="s">
        <v>231</v>
      </c>
      <c r="Q103" s="4" t="s">
        <v>562</v>
      </c>
      <c r="R103" s="4"/>
      <c r="S103" s="4"/>
      <c r="T103" s="4"/>
      <c r="U103" s="4"/>
      <c r="V103" s="3"/>
      <c r="W103" s="3"/>
      <c r="X103" s="14" t="str">
        <f t="shared" si="12"/>
        <v>計画相談事業所りぼん</v>
      </c>
    </row>
    <row r="104" spans="1:24" s="14" customFormat="1" ht="45.75" customHeight="1">
      <c r="A104" s="1">
        <v>24</v>
      </c>
      <c r="B104" s="26">
        <v>2430502597</v>
      </c>
      <c r="C104" s="1" t="s">
        <v>43</v>
      </c>
      <c r="D104" s="1"/>
      <c r="E104" s="19" t="s">
        <v>916</v>
      </c>
      <c r="F104" s="26" t="s">
        <v>914</v>
      </c>
      <c r="G104" s="3" t="s">
        <v>14</v>
      </c>
      <c r="H104" s="19" t="s">
        <v>917</v>
      </c>
      <c r="I104" s="26" t="s">
        <v>918</v>
      </c>
      <c r="J104" s="26" t="s">
        <v>919</v>
      </c>
      <c r="K104" s="19" t="s">
        <v>1075</v>
      </c>
      <c r="L104" s="3" t="s">
        <v>915</v>
      </c>
      <c r="M104" s="4">
        <v>43252</v>
      </c>
      <c r="N104" s="4"/>
      <c r="O104" s="41">
        <f t="shared" si="11"/>
        <v>45443</v>
      </c>
      <c r="P104" s="9" t="s">
        <v>231</v>
      </c>
      <c r="Q104" s="4" t="s">
        <v>562</v>
      </c>
      <c r="R104" s="4"/>
      <c r="S104" s="4"/>
      <c r="T104" s="4"/>
      <c r="U104" s="4"/>
      <c r="V104" s="4"/>
      <c r="W104" s="4"/>
      <c r="X104" s="14" t="str">
        <f t="shared" si="12"/>
        <v>ＡＰプラン相談支援事業所</v>
      </c>
    </row>
    <row r="105" spans="1:24" s="14" customFormat="1" ht="45.75" customHeight="1">
      <c r="A105" s="1">
        <v>25</v>
      </c>
      <c r="B105" s="1">
        <v>2430502605</v>
      </c>
      <c r="C105" s="1" t="s">
        <v>934</v>
      </c>
      <c r="D105" s="1" t="s">
        <v>935</v>
      </c>
      <c r="E105" s="2" t="s">
        <v>1067</v>
      </c>
      <c r="F105" s="3" t="s">
        <v>1068</v>
      </c>
      <c r="G105" s="2" t="s">
        <v>1069</v>
      </c>
      <c r="H105" s="2" t="s">
        <v>1070</v>
      </c>
      <c r="I105" s="1" t="s">
        <v>1071</v>
      </c>
      <c r="J105" s="1" t="s">
        <v>1072</v>
      </c>
      <c r="K105" s="3" t="s">
        <v>1073</v>
      </c>
      <c r="L105" s="3" t="s">
        <v>1074</v>
      </c>
      <c r="M105" s="4">
        <v>43282</v>
      </c>
      <c r="N105" s="4"/>
      <c r="O105" s="41">
        <f aca="true" t="shared" si="13" ref="O105:O110">DATE(YEAR(MAX(M105:N105))+6,MONTH(MAX(M105:N105)),DAY(MAX(M105:N105)))-1</f>
        <v>45473</v>
      </c>
      <c r="P105" s="1" t="s">
        <v>933</v>
      </c>
      <c r="Q105" s="4" t="s">
        <v>562</v>
      </c>
      <c r="R105" s="4"/>
      <c r="S105" s="4"/>
      <c r="T105" s="4"/>
      <c r="U105" s="4"/>
      <c r="V105" s="4"/>
      <c r="W105" s="4"/>
      <c r="X105" s="14" t="str">
        <f t="shared" si="12"/>
        <v>相談支援事業所　オレンジ</v>
      </c>
    </row>
    <row r="106" spans="1:24" s="14" customFormat="1" ht="45.75" customHeight="1">
      <c r="A106" s="1">
        <v>26</v>
      </c>
      <c r="B106" s="26">
        <v>2430502753</v>
      </c>
      <c r="C106" s="1" t="s">
        <v>43</v>
      </c>
      <c r="D106" s="1" t="s">
        <v>98</v>
      </c>
      <c r="E106" s="19" t="s">
        <v>1063</v>
      </c>
      <c r="F106" s="3" t="s">
        <v>1347</v>
      </c>
      <c r="G106" s="2" t="s">
        <v>14</v>
      </c>
      <c r="H106" s="2" t="s">
        <v>1342</v>
      </c>
      <c r="I106" s="1" t="s">
        <v>1346</v>
      </c>
      <c r="J106" s="1" t="s">
        <v>1343</v>
      </c>
      <c r="K106" s="3" t="s">
        <v>1064</v>
      </c>
      <c r="L106" s="2" t="s">
        <v>1344</v>
      </c>
      <c r="M106" s="4">
        <v>43709</v>
      </c>
      <c r="N106" s="4"/>
      <c r="O106" s="41">
        <f t="shared" si="13"/>
        <v>45900</v>
      </c>
      <c r="P106" s="9" t="s">
        <v>231</v>
      </c>
      <c r="Q106" s="129" t="s">
        <v>881</v>
      </c>
      <c r="R106" s="4" t="s">
        <v>882</v>
      </c>
      <c r="S106" s="4"/>
      <c r="T106" s="4" t="s">
        <v>1066</v>
      </c>
      <c r="U106" s="4"/>
      <c r="V106" s="4"/>
      <c r="W106" s="4"/>
      <c r="X106" s="14" t="str">
        <f t="shared" si="12"/>
        <v>相談支援事業所はるかぜさん</v>
      </c>
    </row>
    <row r="107" spans="1:24" s="14" customFormat="1" ht="45.75" customHeight="1">
      <c r="A107" s="1">
        <v>27</v>
      </c>
      <c r="B107" s="26">
        <v>2430502787</v>
      </c>
      <c r="C107" s="1" t="s">
        <v>43</v>
      </c>
      <c r="D107" s="1"/>
      <c r="E107" s="19" t="s">
        <v>1085</v>
      </c>
      <c r="F107" s="26" t="s">
        <v>1086</v>
      </c>
      <c r="G107" s="3" t="s">
        <v>14</v>
      </c>
      <c r="H107" s="19" t="s">
        <v>1088</v>
      </c>
      <c r="I107" s="26" t="s">
        <v>1089</v>
      </c>
      <c r="J107" s="26" t="s">
        <v>1090</v>
      </c>
      <c r="K107" s="19" t="s">
        <v>1091</v>
      </c>
      <c r="L107" s="3" t="s">
        <v>1087</v>
      </c>
      <c r="M107" s="4">
        <v>43739</v>
      </c>
      <c r="N107" s="4"/>
      <c r="O107" s="41">
        <f t="shared" si="13"/>
        <v>45930</v>
      </c>
      <c r="P107" s="9" t="s">
        <v>231</v>
      </c>
      <c r="Q107" s="4" t="s">
        <v>562</v>
      </c>
      <c r="R107" s="4"/>
      <c r="S107" s="4"/>
      <c r="T107" s="4"/>
      <c r="U107" s="4"/>
      <c r="V107" s="4"/>
      <c r="W107" s="4"/>
      <c r="X107" s="14" t="str">
        <f t="shared" si="12"/>
        <v>相談支援事業所トモニプラン</v>
      </c>
    </row>
    <row r="108" spans="1:24" s="14" customFormat="1" ht="45.75" customHeight="1">
      <c r="A108" s="1">
        <v>28</v>
      </c>
      <c r="B108" s="26">
        <v>2430502795</v>
      </c>
      <c r="C108" s="1" t="s">
        <v>43</v>
      </c>
      <c r="D108" s="1" t="s">
        <v>98</v>
      </c>
      <c r="E108" s="19" t="s">
        <v>1109</v>
      </c>
      <c r="F108" s="26" t="s">
        <v>1110</v>
      </c>
      <c r="G108" s="3" t="s">
        <v>14</v>
      </c>
      <c r="H108" s="19" t="s">
        <v>1112</v>
      </c>
      <c r="I108" s="26" t="s">
        <v>1111</v>
      </c>
      <c r="J108" s="26"/>
      <c r="K108" s="19" t="s">
        <v>1113</v>
      </c>
      <c r="L108" s="3" t="s">
        <v>1114</v>
      </c>
      <c r="M108" s="4">
        <v>43922</v>
      </c>
      <c r="N108" s="4"/>
      <c r="O108" s="41">
        <f t="shared" si="13"/>
        <v>46112</v>
      </c>
      <c r="P108" s="9" t="s">
        <v>231</v>
      </c>
      <c r="Q108" s="4" t="s">
        <v>562</v>
      </c>
      <c r="R108" s="4"/>
      <c r="S108" s="4"/>
      <c r="T108" s="4"/>
      <c r="U108" s="4"/>
      <c r="V108" s="4"/>
      <c r="W108" s="4"/>
      <c r="X108" s="14" t="str">
        <f t="shared" si="12"/>
        <v>しろべい社会福祉士相談支援事業所</v>
      </c>
    </row>
    <row r="109" spans="1:24" s="14" customFormat="1" ht="45.75" customHeight="1">
      <c r="A109" s="1">
        <v>29</v>
      </c>
      <c r="B109" s="26">
        <v>2430502803</v>
      </c>
      <c r="C109" s="1" t="s">
        <v>43</v>
      </c>
      <c r="D109" s="1" t="s">
        <v>98</v>
      </c>
      <c r="E109" s="83" t="s">
        <v>1226</v>
      </c>
      <c r="F109" s="33" t="s">
        <v>1227</v>
      </c>
      <c r="G109" s="3" t="s">
        <v>14</v>
      </c>
      <c r="H109" s="89" t="s">
        <v>1327</v>
      </c>
      <c r="I109" s="32" t="s">
        <v>1228</v>
      </c>
      <c r="J109" s="32" t="s">
        <v>1229</v>
      </c>
      <c r="K109" s="83" t="s">
        <v>1225</v>
      </c>
      <c r="L109" s="53" t="s">
        <v>1328</v>
      </c>
      <c r="M109" s="4">
        <v>44287</v>
      </c>
      <c r="N109" s="4"/>
      <c r="O109" s="41">
        <f t="shared" si="13"/>
        <v>46477</v>
      </c>
      <c r="P109" s="9" t="s">
        <v>231</v>
      </c>
      <c r="Q109" s="4" t="s">
        <v>562</v>
      </c>
      <c r="R109" s="4" t="s">
        <v>1123</v>
      </c>
      <c r="S109" s="4" t="s">
        <v>1123</v>
      </c>
      <c r="T109" s="4"/>
      <c r="U109" s="4"/>
      <c r="V109" s="4"/>
      <c r="W109" s="4"/>
      <c r="X109" s="14" t="str">
        <f aca="true" t="shared" si="14" ref="X109:X115">E109</f>
        <v>相談支援事業所　子ＬＡＢ</v>
      </c>
    </row>
    <row r="110" spans="1:24" s="14" customFormat="1" ht="45.75" customHeight="1">
      <c r="A110" s="1">
        <v>30</v>
      </c>
      <c r="B110" s="26">
        <v>2430502829</v>
      </c>
      <c r="C110" s="1" t="s">
        <v>43</v>
      </c>
      <c r="D110" s="1"/>
      <c r="E110" s="53" t="s">
        <v>1261</v>
      </c>
      <c r="F110" s="53" t="s">
        <v>1262</v>
      </c>
      <c r="G110" s="3" t="s">
        <v>14</v>
      </c>
      <c r="H110" s="53" t="s">
        <v>1323</v>
      </c>
      <c r="I110" s="32" t="s">
        <v>1537</v>
      </c>
      <c r="J110" s="32" t="s">
        <v>1263</v>
      </c>
      <c r="K110" s="53" t="s">
        <v>1264</v>
      </c>
      <c r="L110" s="53" t="s">
        <v>1431</v>
      </c>
      <c r="M110" s="4">
        <v>44378</v>
      </c>
      <c r="N110" s="4"/>
      <c r="O110" s="41">
        <f t="shared" si="13"/>
        <v>46568</v>
      </c>
      <c r="P110" s="9" t="s">
        <v>231</v>
      </c>
      <c r="Q110" s="4" t="s">
        <v>562</v>
      </c>
      <c r="R110" s="4"/>
      <c r="S110" s="4"/>
      <c r="T110" s="4"/>
      <c r="U110" s="4"/>
      <c r="V110" s="4"/>
      <c r="W110" s="4"/>
      <c r="X110" s="14" t="str">
        <f t="shared" si="14"/>
        <v>フォルテシモ</v>
      </c>
    </row>
    <row r="111" spans="1:24" s="14" customFormat="1" ht="45.75" customHeight="1">
      <c r="A111" s="1">
        <v>31</v>
      </c>
      <c r="B111" s="26">
        <v>2430502837</v>
      </c>
      <c r="C111" s="1" t="s">
        <v>43</v>
      </c>
      <c r="D111" s="1"/>
      <c r="E111" s="83" t="s">
        <v>1320</v>
      </c>
      <c r="F111" s="33" t="s">
        <v>1318</v>
      </c>
      <c r="G111" s="3" t="s">
        <v>14</v>
      </c>
      <c r="H111" s="83" t="s">
        <v>1324</v>
      </c>
      <c r="I111" s="32" t="s">
        <v>1321</v>
      </c>
      <c r="J111" s="32" t="s">
        <v>1322</v>
      </c>
      <c r="K111" s="83" t="s">
        <v>1317</v>
      </c>
      <c r="L111" s="83" t="s">
        <v>1319</v>
      </c>
      <c r="M111" s="4">
        <v>44501</v>
      </c>
      <c r="N111" s="4"/>
      <c r="O111" s="41">
        <f>DATE(YEAR(MAX(M111:N111))+6,MONTH(MAX(M111:N111)),DAY(MAX(M111:N111)))-1</f>
        <v>46691</v>
      </c>
      <c r="P111" s="9" t="s">
        <v>231</v>
      </c>
      <c r="Q111" s="4" t="s">
        <v>562</v>
      </c>
      <c r="R111" s="4"/>
      <c r="S111" s="4"/>
      <c r="T111" s="4"/>
      <c r="U111" s="4"/>
      <c r="V111" s="4"/>
      <c r="W111" s="4"/>
      <c r="X111" s="14" t="str">
        <f t="shared" si="14"/>
        <v>相談支援事業所みちしるべ</v>
      </c>
    </row>
    <row r="112" spans="1:24" s="16" customFormat="1" ht="45.75" customHeight="1">
      <c r="A112" s="1">
        <v>32</v>
      </c>
      <c r="B112" s="26">
        <v>2430502845</v>
      </c>
      <c r="C112" s="1" t="s">
        <v>43</v>
      </c>
      <c r="D112" s="1" t="s">
        <v>98</v>
      </c>
      <c r="E112" s="83" t="s">
        <v>1348</v>
      </c>
      <c r="F112" s="83" t="s">
        <v>1349</v>
      </c>
      <c r="G112" s="3" t="s">
        <v>14</v>
      </c>
      <c r="H112" s="83" t="s">
        <v>1350</v>
      </c>
      <c r="I112" s="32" t="s">
        <v>1351</v>
      </c>
      <c r="J112" s="32" t="s">
        <v>1352</v>
      </c>
      <c r="K112" s="40" t="s">
        <v>1353</v>
      </c>
      <c r="L112" s="93" t="s">
        <v>1354</v>
      </c>
      <c r="M112" s="4">
        <v>44652</v>
      </c>
      <c r="N112" s="4"/>
      <c r="O112" s="41">
        <f>DATE(YEAR(MAX(M112:N112))+6,MONTH(MAX(M112:N112)),DAY(MAX(M112:N112)))-1</f>
        <v>46843</v>
      </c>
      <c r="P112" s="24" t="s">
        <v>231</v>
      </c>
      <c r="Q112" s="4" t="s">
        <v>562</v>
      </c>
      <c r="R112" s="4"/>
      <c r="S112" s="4"/>
      <c r="T112" s="4"/>
      <c r="U112" s="4"/>
      <c r="V112" s="4"/>
      <c r="W112" s="4"/>
      <c r="X112" s="14" t="str">
        <f t="shared" si="14"/>
        <v>あゆみ野相談支援事業所</v>
      </c>
    </row>
    <row r="113" spans="1:24" s="16" customFormat="1" ht="45.75" customHeight="1">
      <c r="A113" s="1">
        <v>33</v>
      </c>
      <c r="B113" s="26">
        <v>2430502852</v>
      </c>
      <c r="C113" s="1" t="s">
        <v>43</v>
      </c>
      <c r="D113" s="1"/>
      <c r="E113" s="83" t="s">
        <v>1469</v>
      </c>
      <c r="F113" s="83" t="s">
        <v>1472</v>
      </c>
      <c r="G113" s="3" t="s">
        <v>14</v>
      </c>
      <c r="H113" s="83" t="s">
        <v>1474</v>
      </c>
      <c r="I113" s="32" t="s">
        <v>1470</v>
      </c>
      <c r="J113" s="32" t="s">
        <v>1471</v>
      </c>
      <c r="K113" s="40" t="s">
        <v>1475</v>
      </c>
      <c r="L113" s="93" t="s">
        <v>1473</v>
      </c>
      <c r="M113" s="4">
        <v>45017</v>
      </c>
      <c r="N113" s="4"/>
      <c r="O113" s="41">
        <f>DATE(YEAR(MAX(M113:N113))+6,MONTH(MAX(M113:N113)),DAY(MAX(M113:N113)))-1</f>
        <v>47208</v>
      </c>
      <c r="P113" s="24" t="s">
        <v>231</v>
      </c>
      <c r="Q113" s="4" t="s">
        <v>562</v>
      </c>
      <c r="R113" s="4"/>
      <c r="S113" s="4"/>
      <c r="T113" s="4"/>
      <c r="U113" s="4"/>
      <c r="V113" s="4"/>
      <c r="W113" s="4"/>
      <c r="X113" s="14" t="str">
        <f t="shared" si="14"/>
        <v>相談支援事業所こまつ</v>
      </c>
    </row>
    <row r="114" spans="1:24" s="16" customFormat="1" ht="45.75" customHeight="1">
      <c r="A114" s="1">
        <v>34</v>
      </c>
      <c r="B114" s="1">
        <v>2430502860</v>
      </c>
      <c r="C114" s="1" t="s">
        <v>43</v>
      </c>
      <c r="D114" s="1" t="s">
        <v>100</v>
      </c>
      <c r="E114" s="2" t="s">
        <v>427</v>
      </c>
      <c r="F114" s="3" t="s">
        <v>428</v>
      </c>
      <c r="G114" s="2" t="s">
        <v>14</v>
      </c>
      <c r="H114" s="2" t="s">
        <v>1505</v>
      </c>
      <c r="I114" s="1" t="s">
        <v>429</v>
      </c>
      <c r="J114" s="1" t="s">
        <v>430</v>
      </c>
      <c r="K114" s="3" t="s">
        <v>1506</v>
      </c>
      <c r="L114" s="2" t="s">
        <v>1507</v>
      </c>
      <c r="M114" s="4">
        <v>45108</v>
      </c>
      <c r="N114" s="4"/>
      <c r="O114" s="41">
        <f>DATE(YEAR(MAX(M114:N114))+6,MONTH(MAX(M114:N114)),DAY(MAX(M114:N114)))-1</f>
        <v>47299</v>
      </c>
      <c r="P114" s="9" t="s">
        <v>231</v>
      </c>
      <c r="Q114" s="4" t="s">
        <v>562</v>
      </c>
      <c r="R114" s="4" t="s">
        <v>1123</v>
      </c>
      <c r="S114" s="4"/>
      <c r="T114" s="4" t="s">
        <v>1123</v>
      </c>
      <c r="U114" s="4"/>
      <c r="V114" s="4"/>
      <c r="W114" s="4"/>
      <c r="X114" s="78" t="str">
        <f t="shared" si="14"/>
        <v>相談支援事業所　Ｍｙ　ｄａｙｓ</v>
      </c>
    </row>
    <row r="115" spans="1:24" s="16" customFormat="1" ht="45.75" customHeight="1">
      <c r="A115" s="1">
        <v>35</v>
      </c>
      <c r="B115" s="1">
        <v>2430502878</v>
      </c>
      <c r="C115" s="1" t="s">
        <v>43</v>
      </c>
      <c r="D115" s="1" t="s">
        <v>98</v>
      </c>
      <c r="E115" s="3" t="s">
        <v>1570</v>
      </c>
      <c r="F115" s="2" t="s">
        <v>1572</v>
      </c>
      <c r="G115" s="2" t="s">
        <v>1575</v>
      </c>
      <c r="H115" s="2" t="s">
        <v>1574</v>
      </c>
      <c r="I115" s="1" t="s">
        <v>1573</v>
      </c>
      <c r="J115" s="1" t="s">
        <v>1571</v>
      </c>
      <c r="K115" s="2" t="s">
        <v>1568</v>
      </c>
      <c r="L115" s="2" t="s">
        <v>1569</v>
      </c>
      <c r="M115" s="4">
        <v>45231</v>
      </c>
      <c r="N115" s="4"/>
      <c r="O115" s="41">
        <f>DATE(YEAR(MAX(M115:N115))+6,MONTH(MAX(M115:N115)),DAY(MAX(M115:N115)))-1</f>
        <v>47422</v>
      </c>
      <c r="P115" s="9" t="s">
        <v>231</v>
      </c>
      <c r="Q115" s="4" t="s">
        <v>562</v>
      </c>
      <c r="R115" s="4"/>
      <c r="S115" s="4"/>
      <c r="T115" s="4"/>
      <c r="U115" s="4"/>
      <c r="V115" s="4"/>
      <c r="W115" s="4"/>
      <c r="X115" s="78" t="str">
        <f t="shared" si="14"/>
        <v>特定相談支援事業所　ポトス</v>
      </c>
    </row>
    <row r="116" spans="1:24" s="18" customFormat="1" ht="19.5" customHeight="1">
      <c r="A116" s="120" t="s">
        <v>520</v>
      </c>
      <c r="B116" s="114"/>
      <c r="C116" s="115">
        <f>COUNT(B81:B115)</f>
        <v>35</v>
      </c>
      <c r="D116" s="116" t="s">
        <v>14</v>
      </c>
      <c r="E116" s="116"/>
      <c r="F116" s="116"/>
      <c r="G116" s="116"/>
      <c r="H116" s="122"/>
      <c r="I116" s="124"/>
      <c r="J116" s="124"/>
      <c r="K116" s="122"/>
      <c r="L116" s="117"/>
      <c r="M116" s="118"/>
      <c r="N116" s="118"/>
      <c r="O116" s="118"/>
      <c r="P116" s="119"/>
      <c r="Q116" s="118"/>
      <c r="R116" s="118"/>
      <c r="S116" s="118"/>
      <c r="T116" s="118"/>
      <c r="U116" s="118"/>
      <c r="V116" s="118"/>
      <c r="W116" s="118"/>
      <c r="X116" s="57"/>
    </row>
    <row r="117" spans="1:24" s="14" customFormat="1" ht="45.75" customHeight="1">
      <c r="A117" s="1">
        <v>1</v>
      </c>
      <c r="B117" s="1">
        <v>2430700027</v>
      </c>
      <c r="C117" s="1" t="s">
        <v>43</v>
      </c>
      <c r="D117" s="1" t="s">
        <v>102</v>
      </c>
      <c r="E117" s="2" t="s">
        <v>95</v>
      </c>
      <c r="F117" s="1" t="s">
        <v>1031</v>
      </c>
      <c r="G117" s="3" t="s">
        <v>15</v>
      </c>
      <c r="H117" s="3" t="s">
        <v>1030</v>
      </c>
      <c r="I117" s="1" t="s">
        <v>1046</v>
      </c>
      <c r="J117" s="1" t="s">
        <v>1047</v>
      </c>
      <c r="K117" s="3" t="s">
        <v>113</v>
      </c>
      <c r="L117" s="3" t="s">
        <v>681</v>
      </c>
      <c r="M117" s="4">
        <v>41000</v>
      </c>
      <c r="N117" s="4">
        <v>43191</v>
      </c>
      <c r="O117" s="41">
        <f aca="true" t="shared" si="15" ref="O117:O127">DATE(YEAR(MAX(M117:N117))+6,MONTH(MAX(M117:N117)),DAY(MAX(M117:N117)))-1</f>
        <v>45382</v>
      </c>
      <c r="P117" s="10" t="s">
        <v>135</v>
      </c>
      <c r="Q117" s="4" t="s">
        <v>1062</v>
      </c>
      <c r="R117" s="4" t="s">
        <v>882</v>
      </c>
      <c r="S117" s="4" t="s">
        <v>894</v>
      </c>
      <c r="T117" s="4" t="s">
        <v>894</v>
      </c>
      <c r="U117" s="4" t="s">
        <v>1123</v>
      </c>
      <c r="V117" s="4"/>
      <c r="W117" s="4"/>
      <c r="X117" s="14" t="str">
        <f aca="true" t="shared" si="16" ref="X117:X134">E117</f>
        <v>相談支援事業所　こだま</v>
      </c>
    </row>
    <row r="118" spans="1:24" s="16" customFormat="1" ht="45.75" customHeight="1">
      <c r="A118" s="25">
        <v>2</v>
      </c>
      <c r="B118" s="25">
        <v>2430700787</v>
      </c>
      <c r="C118" s="1" t="s">
        <v>43</v>
      </c>
      <c r="D118" s="1" t="s">
        <v>98</v>
      </c>
      <c r="E118" s="19" t="s">
        <v>47</v>
      </c>
      <c r="F118" s="26" t="s">
        <v>58</v>
      </c>
      <c r="G118" s="19" t="s">
        <v>62</v>
      </c>
      <c r="H118" s="19" t="s">
        <v>52</v>
      </c>
      <c r="I118" s="1" t="s">
        <v>77</v>
      </c>
      <c r="J118" s="1" t="s">
        <v>78</v>
      </c>
      <c r="K118" s="19" t="s">
        <v>115</v>
      </c>
      <c r="L118" s="3" t="s">
        <v>682</v>
      </c>
      <c r="M118" s="4">
        <v>41000</v>
      </c>
      <c r="N118" s="4">
        <v>43191</v>
      </c>
      <c r="O118" s="41">
        <f t="shared" si="15"/>
        <v>45382</v>
      </c>
      <c r="P118" s="10" t="s">
        <v>135</v>
      </c>
      <c r="Q118" s="4" t="s">
        <v>562</v>
      </c>
      <c r="R118" s="4"/>
      <c r="S118" s="4"/>
      <c r="T118" s="4"/>
      <c r="U118" s="4"/>
      <c r="V118" s="4"/>
      <c r="W118" s="4"/>
      <c r="X118" s="78" t="str">
        <f t="shared" si="16"/>
        <v>ベテスタ相談支援センター</v>
      </c>
    </row>
    <row r="119" spans="1:24" s="17" customFormat="1" ht="45.75" customHeight="1">
      <c r="A119" s="1">
        <v>3</v>
      </c>
      <c r="B119" s="25">
        <v>2430700829</v>
      </c>
      <c r="C119" s="1" t="s">
        <v>43</v>
      </c>
      <c r="D119" s="1" t="s">
        <v>98</v>
      </c>
      <c r="E119" s="19" t="s">
        <v>136</v>
      </c>
      <c r="F119" s="26" t="s">
        <v>1032</v>
      </c>
      <c r="G119" s="19" t="s">
        <v>124</v>
      </c>
      <c r="H119" s="19" t="s">
        <v>1033</v>
      </c>
      <c r="I119" s="1" t="s">
        <v>1016</v>
      </c>
      <c r="J119" s="1" t="s">
        <v>1034</v>
      </c>
      <c r="K119" s="19" t="s">
        <v>125</v>
      </c>
      <c r="L119" s="3" t="s">
        <v>1023</v>
      </c>
      <c r="M119" s="4">
        <v>41030</v>
      </c>
      <c r="N119" s="4">
        <v>43221</v>
      </c>
      <c r="O119" s="41">
        <f t="shared" si="15"/>
        <v>45412</v>
      </c>
      <c r="P119" s="10" t="s">
        <v>135</v>
      </c>
      <c r="Q119" s="4" t="s">
        <v>1223</v>
      </c>
      <c r="R119" s="4" t="s">
        <v>882</v>
      </c>
      <c r="S119" s="4" t="s">
        <v>989</v>
      </c>
      <c r="T119" s="4" t="s">
        <v>931</v>
      </c>
      <c r="U119" s="4"/>
      <c r="V119" s="4"/>
      <c r="W119" s="4"/>
      <c r="X119" s="78" t="str">
        <f t="shared" si="16"/>
        <v>障がい者相談支援センター　福らむ</v>
      </c>
    </row>
    <row r="120" spans="1:24" s="16" customFormat="1" ht="45.75" customHeight="1">
      <c r="A120" s="25">
        <v>4</v>
      </c>
      <c r="B120" s="1">
        <v>2430701082</v>
      </c>
      <c r="C120" s="1" t="s">
        <v>43</v>
      </c>
      <c r="D120" s="1" t="s">
        <v>100</v>
      </c>
      <c r="E120" s="2" t="s">
        <v>921</v>
      </c>
      <c r="F120" s="3" t="s">
        <v>925</v>
      </c>
      <c r="G120" s="2" t="s">
        <v>62</v>
      </c>
      <c r="H120" s="2" t="s">
        <v>922</v>
      </c>
      <c r="I120" s="1" t="s">
        <v>923</v>
      </c>
      <c r="J120" s="1" t="s">
        <v>924</v>
      </c>
      <c r="K120" s="3" t="s">
        <v>267</v>
      </c>
      <c r="L120" s="3" t="s">
        <v>685</v>
      </c>
      <c r="M120" s="4">
        <v>41699</v>
      </c>
      <c r="N120" s="4">
        <v>43891</v>
      </c>
      <c r="O120" s="41">
        <f t="shared" si="15"/>
        <v>46081</v>
      </c>
      <c r="P120" s="1" t="s">
        <v>134</v>
      </c>
      <c r="Q120" s="4" t="s">
        <v>562</v>
      </c>
      <c r="R120" s="4"/>
      <c r="S120" s="4"/>
      <c r="T120" s="4" t="s">
        <v>882</v>
      </c>
      <c r="U120" s="4"/>
      <c r="V120" s="4"/>
      <c r="W120" s="4"/>
      <c r="X120" s="78" t="str">
        <f t="shared" si="16"/>
        <v>相談支援センター　りんくる</v>
      </c>
    </row>
    <row r="121" spans="1:24" s="16" customFormat="1" ht="45.75" customHeight="1">
      <c r="A121" s="1">
        <v>5</v>
      </c>
      <c r="B121" s="1">
        <v>2430701181</v>
      </c>
      <c r="C121" s="1" t="s">
        <v>43</v>
      </c>
      <c r="D121" s="1" t="s">
        <v>100</v>
      </c>
      <c r="E121" s="2" t="s">
        <v>377</v>
      </c>
      <c r="F121" s="3" t="s">
        <v>378</v>
      </c>
      <c r="G121" s="2" t="s">
        <v>379</v>
      </c>
      <c r="H121" s="2" t="s">
        <v>380</v>
      </c>
      <c r="I121" s="1" t="s">
        <v>381</v>
      </c>
      <c r="J121" s="1" t="s">
        <v>381</v>
      </c>
      <c r="K121" s="3" t="s">
        <v>382</v>
      </c>
      <c r="L121" s="3" t="s">
        <v>687</v>
      </c>
      <c r="M121" s="4">
        <v>41821</v>
      </c>
      <c r="N121" s="4">
        <v>44013</v>
      </c>
      <c r="O121" s="41">
        <f t="shared" si="15"/>
        <v>46203</v>
      </c>
      <c r="P121" s="1" t="s">
        <v>134</v>
      </c>
      <c r="Q121" s="4" t="s">
        <v>562</v>
      </c>
      <c r="R121" s="4"/>
      <c r="S121" s="4"/>
      <c r="T121" s="4"/>
      <c r="U121" s="4"/>
      <c r="V121" s="4"/>
      <c r="W121" s="4"/>
      <c r="X121" s="78" t="str">
        <f t="shared" si="16"/>
        <v>相談支援事業所希望の園</v>
      </c>
    </row>
    <row r="122" spans="1:24" s="16" customFormat="1" ht="45.75" customHeight="1">
      <c r="A122" s="25">
        <v>6</v>
      </c>
      <c r="B122" s="1">
        <v>2430701223</v>
      </c>
      <c r="C122" s="1" t="s">
        <v>43</v>
      </c>
      <c r="D122" s="1" t="s">
        <v>100</v>
      </c>
      <c r="E122" s="2" t="s">
        <v>407</v>
      </c>
      <c r="F122" s="3" t="s">
        <v>415</v>
      </c>
      <c r="G122" s="2" t="s">
        <v>408</v>
      </c>
      <c r="H122" s="2" t="s">
        <v>409</v>
      </c>
      <c r="I122" s="1" t="s">
        <v>1168</v>
      </c>
      <c r="J122" s="1" t="s">
        <v>1169</v>
      </c>
      <c r="K122" s="3" t="s">
        <v>410</v>
      </c>
      <c r="L122" s="3" t="s">
        <v>688</v>
      </c>
      <c r="M122" s="4">
        <v>41913</v>
      </c>
      <c r="N122" s="4">
        <v>44105</v>
      </c>
      <c r="O122" s="41">
        <f t="shared" si="15"/>
        <v>46295</v>
      </c>
      <c r="P122" s="1" t="s">
        <v>134</v>
      </c>
      <c r="Q122" s="4" t="s">
        <v>562</v>
      </c>
      <c r="R122" s="35" t="s">
        <v>1123</v>
      </c>
      <c r="S122" s="4"/>
      <c r="T122" s="4" t="s">
        <v>882</v>
      </c>
      <c r="U122" s="4"/>
      <c r="V122" s="4"/>
      <c r="W122" s="4"/>
      <c r="X122" s="78" t="str">
        <f t="shared" si="16"/>
        <v>相談支援センター　まっつぁか</v>
      </c>
    </row>
    <row r="123" spans="1:24" s="16" customFormat="1" ht="45.75" customHeight="1">
      <c r="A123" s="1">
        <v>7</v>
      </c>
      <c r="B123" s="1">
        <v>2430701256</v>
      </c>
      <c r="C123" s="1" t="s">
        <v>43</v>
      </c>
      <c r="D123" s="1"/>
      <c r="E123" s="2" t="s">
        <v>440</v>
      </c>
      <c r="F123" s="3" t="s">
        <v>510</v>
      </c>
      <c r="G123" s="2" t="s">
        <v>442</v>
      </c>
      <c r="H123" s="2" t="s">
        <v>507</v>
      </c>
      <c r="I123" s="1" t="s">
        <v>508</v>
      </c>
      <c r="J123" s="1" t="s">
        <v>509</v>
      </c>
      <c r="K123" s="3" t="s">
        <v>443</v>
      </c>
      <c r="L123" s="3" t="s">
        <v>689</v>
      </c>
      <c r="M123" s="4">
        <v>41944</v>
      </c>
      <c r="N123" s="4">
        <v>44136</v>
      </c>
      <c r="O123" s="41">
        <f>DATE(YEAR(MAX(M123:N123))+6,MONTH(MAX(M123:N123)),DAY(MAX(M123:N123)))-1</f>
        <v>46326</v>
      </c>
      <c r="P123" s="1" t="s">
        <v>134</v>
      </c>
      <c r="Q123" s="4" t="s">
        <v>562</v>
      </c>
      <c r="R123" s="4"/>
      <c r="S123" s="4"/>
      <c r="T123" s="4"/>
      <c r="U123" s="4"/>
      <c r="V123" s="4"/>
      <c r="W123" s="4"/>
      <c r="X123" s="78" t="str">
        <f t="shared" si="16"/>
        <v>相談支援センター　しらゆり</v>
      </c>
    </row>
    <row r="124" spans="1:24" s="16" customFormat="1" ht="45.75" customHeight="1">
      <c r="A124" s="25">
        <v>8</v>
      </c>
      <c r="B124" s="1">
        <v>2430701272</v>
      </c>
      <c r="C124" s="1" t="s">
        <v>43</v>
      </c>
      <c r="D124" s="1" t="s">
        <v>100</v>
      </c>
      <c r="E124" s="2" t="s">
        <v>445</v>
      </c>
      <c r="F124" s="3" t="s">
        <v>798</v>
      </c>
      <c r="G124" s="2" t="s">
        <v>441</v>
      </c>
      <c r="H124" s="2" t="s">
        <v>797</v>
      </c>
      <c r="I124" s="1" t="s">
        <v>446</v>
      </c>
      <c r="J124" s="1" t="s">
        <v>447</v>
      </c>
      <c r="K124" s="3" t="s">
        <v>444</v>
      </c>
      <c r="L124" s="3" t="s">
        <v>859</v>
      </c>
      <c r="M124" s="4">
        <v>41944</v>
      </c>
      <c r="N124" s="4">
        <v>44136</v>
      </c>
      <c r="O124" s="41">
        <f t="shared" si="15"/>
        <v>46326</v>
      </c>
      <c r="P124" s="1" t="s">
        <v>134</v>
      </c>
      <c r="Q124" s="4" t="s">
        <v>562</v>
      </c>
      <c r="R124" s="4" t="s">
        <v>882</v>
      </c>
      <c r="S124" s="4" t="s">
        <v>1037</v>
      </c>
      <c r="T124" s="4" t="s">
        <v>882</v>
      </c>
      <c r="U124" s="4"/>
      <c r="V124" s="4"/>
      <c r="W124" s="4"/>
      <c r="X124" s="78" t="str">
        <f t="shared" si="16"/>
        <v>三重県健康福祉生活協同組合相談支援事業所　ベル・はあと</v>
      </c>
    </row>
    <row r="125" spans="1:24" s="16" customFormat="1" ht="45.75" customHeight="1">
      <c r="A125" s="1">
        <v>9</v>
      </c>
      <c r="B125" s="1">
        <v>2430701348</v>
      </c>
      <c r="C125" s="1" t="s">
        <v>43</v>
      </c>
      <c r="D125" s="1" t="s">
        <v>571</v>
      </c>
      <c r="E125" s="2" t="s">
        <v>579</v>
      </c>
      <c r="F125" s="3" t="s">
        <v>580</v>
      </c>
      <c r="G125" s="2" t="s">
        <v>581</v>
      </c>
      <c r="H125" s="2" t="s">
        <v>582</v>
      </c>
      <c r="I125" s="1" t="s">
        <v>583</v>
      </c>
      <c r="J125" s="1" t="s">
        <v>584</v>
      </c>
      <c r="K125" s="3" t="s">
        <v>585</v>
      </c>
      <c r="L125" s="3" t="s">
        <v>690</v>
      </c>
      <c r="M125" s="4">
        <v>42156</v>
      </c>
      <c r="N125" s="4">
        <v>44348</v>
      </c>
      <c r="O125" s="41">
        <f>DATE(YEAR(MAX(M125:N125))+6,MONTH(MAX(M125:N125)),DAY(MAX(M125:N125)))-1</f>
        <v>46538</v>
      </c>
      <c r="P125" s="1" t="s">
        <v>134</v>
      </c>
      <c r="Q125" s="4" t="s">
        <v>562</v>
      </c>
      <c r="R125" s="4"/>
      <c r="S125" s="4"/>
      <c r="T125" s="4"/>
      <c r="U125" s="4"/>
      <c r="V125" s="4"/>
      <c r="W125" s="4"/>
      <c r="X125" s="78" t="str">
        <f t="shared" si="16"/>
        <v>相談支援事業所　ふれんど</v>
      </c>
    </row>
    <row r="126" spans="1:24" s="16" customFormat="1" ht="45.75" customHeight="1">
      <c r="A126" s="25">
        <v>10</v>
      </c>
      <c r="B126" s="26">
        <v>2430701405</v>
      </c>
      <c r="C126" s="1" t="s">
        <v>43</v>
      </c>
      <c r="D126" s="1" t="s">
        <v>100</v>
      </c>
      <c r="E126" s="22" t="s">
        <v>604</v>
      </c>
      <c r="F126" s="33" t="s">
        <v>605</v>
      </c>
      <c r="G126" s="2" t="s">
        <v>606</v>
      </c>
      <c r="H126" s="2" t="s">
        <v>607</v>
      </c>
      <c r="I126" s="1" t="s">
        <v>608</v>
      </c>
      <c r="J126" s="1" t="s">
        <v>1325</v>
      </c>
      <c r="K126" s="3" t="s">
        <v>609</v>
      </c>
      <c r="L126" s="3" t="s">
        <v>691</v>
      </c>
      <c r="M126" s="4">
        <v>42339</v>
      </c>
      <c r="N126" s="4">
        <v>44531</v>
      </c>
      <c r="O126" s="41">
        <f>DATE(YEAR(MAX(M126:N126))+6,MONTH(MAX(M126:N126)),DAY(MAX(M126:N126)))-1</f>
        <v>46721</v>
      </c>
      <c r="P126" s="1" t="s">
        <v>134</v>
      </c>
      <c r="Q126" s="4" t="s">
        <v>562</v>
      </c>
      <c r="R126" s="4"/>
      <c r="S126" s="4"/>
      <c r="T126" s="4"/>
      <c r="U126" s="4"/>
      <c r="V126" s="4"/>
      <c r="W126" s="4"/>
      <c r="X126" s="78" t="str">
        <f t="shared" si="16"/>
        <v>相談支援事業所　ヤマト</v>
      </c>
    </row>
    <row r="127" spans="1:24" s="16" customFormat="1" ht="45.75" customHeight="1">
      <c r="A127" s="1">
        <v>11</v>
      </c>
      <c r="B127" s="26">
        <v>2430701629</v>
      </c>
      <c r="C127" s="1" t="s">
        <v>43</v>
      </c>
      <c r="D127" s="1" t="s">
        <v>100</v>
      </c>
      <c r="E127" s="22" t="s">
        <v>1326</v>
      </c>
      <c r="F127" s="33" t="s">
        <v>1076</v>
      </c>
      <c r="G127" s="2" t="s">
        <v>62</v>
      </c>
      <c r="H127" s="2" t="s">
        <v>1077</v>
      </c>
      <c r="I127" s="1" t="s">
        <v>1078</v>
      </c>
      <c r="J127" s="1" t="s">
        <v>852</v>
      </c>
      <c r="K127" s="3" t="s">
        <v>853</v>
      </c>
      <c r="L127" s="3" t="s">
        <v>1022</v>
      </c>
      <c r="M127" s="4">
        <v>43040</v>
      </c>
      <c r="N127" s="4">
        <v>45231</v>
      </c>
      <c r="O127" s="41">
        <f t="shared" si="15"/>
        <v>47422</v>
      </c>
      <c r="P127" s="1" t="s">
        <v>134</v>
      </c>
      <c r="Q127" s="4" t="s">
        <v>562</v>
      </c>
      <c r="R127" s="4"/>
      <c r="S127" s="4"/>
      <c r="T127" s="4"/>
      <c r="U127" s="4"/>
      <c r="V127" s="4"/>
      <c r="W127" s="4"/>
      <c r="X127" s="78" t="str">
        <f t="shared" si="16"/>
        <v>おあしす</v>
      </c>
    </row>
    <row r="128" spans="1:24" s="16" customFormat="1" ht="45.75" customHeight="1">
      <c r="A128" s="25">
        <v>12</v>
      </c>
      <c r="B128" s="26">
        <v>2430701702</v>
      </c>
      <c r="C128" s="1" t="s">
        <v>43</v>
      </c>
      <c r="D128" s="1" t="s">
        <v>951</v>
      </c>
      <c r="E128" s="22" t="s">
        <v>952</v>
      </c>
      <c r="F128" s="33" t="s">
        <v>953</v>
      </c>
      <c r="G128" s="2" t="s">
        <v>15</v>
      </c>
      <c r="H128" s="2" t="s">
        <v>954</v>
      </c>
      <c r="I128" s="1" t="s">
        <v>955</v>
      </c>
      <c r="J128" s="1" t="s">
        <v>956</v>
      </c>
      <c r="K128" s="3" t="s">
        <v>957</v>
      </c>
      <c r="L128" s="3" t="s">
        <v>958</v>
      </c>
      <c r="M128" s="4">
        <v>43313</v>
      </c>
      <c r="N128" s="4"/>
      <c r="O128" s="41">
        <f>DATE(YEAR(M128)+6,MONTH(M128),DAY(M128)-1)</f>
        <v>45504</v>
      </c>
      <c r="P128" s="1" t="s">
        <v>134</v>
      </c>
      <c r="Q128" s="4" t="s">
        <v>902</v>
      </c>
      <c r="R128" s="4"/>
      <c r="S128" s="4"/>
      <c r="T128" s="4"/>
      <c r="U128" s="4"/>
      <c r="V128" s="4"/>
      <c r="W128" s="4"/>
      <c r="X128" s="78" t="str">
        <f t="shared" si="16"/>
        <v>指定相談支援事業所　はじめのいっぽ</v>
      </c>
    </row>
    <row r="129" spans="1:24" s="16" customFormat="1" ht="45.75" customHeight="1">
      <c r="A129" s="1">
        <v>13</v>
      </c>
      <c r="B129" s="26">
        <v>2430701785</v>
      </c>
      <c r="C129" s="1" t="s">
        <v>43</v>
      </c>
      <c r="D129" s="1" t="s">
        <v>951</v>
      </c>
      <c r="E129" s="22" t="s">
        <v>998</v>
      </c>
      <c r="F129" s="33" t="s">
        <v>999</v>
      </c>
      <c r="G129" s="2" t="s">
        <v>15</v>
      </c>
      <c r="H129" s="2" t="s">
        <v>1000</v>
      </c>
      <c r="I129" s="1" t="s">
        <v>1001</v>
      </c>
      <c r="J129" s="1" t="s">
        <v>1002</v>
      </c>
      <c r="K129" s="3" t="s">
        <v>1003</v>
      </c>
      <c r="L129" s="3" t="s">
        <v>1004</v>
      </c>
      <c r="M129" s="4">
        <v>43556</v>
      </c>
      <c r="N129" s="4"/>
      <c r="O129" s="41">
        <f>DATE(YEAR(M129)+6,MONTH(M129),DAY(M129)-1)</f>
        <v>45747</v>
      </c>
      <c r="P129" s="1" t="s">
        <v>134</v>
      </c>
      <c r="Q129" s="4" t="s">
        <v>902</v>
      </c>
      <c r="R129" s="4" t="s">
        <v>1123</v>
      </c>
      <c r="S129" s="4"/>
      <c r="T129" s="4"/>
      <c r="U129" s="4"/>
      <c r="V129" s="4"/>
      <c r="W129" s="4"/>
      <c r="X129" s="78" t="str">
        <f t="shared" si="16"/>
        <v>かのんケアプランニング</v>
      </c>
    </row>
    <row r="130" spans="1:24" s="16" customFormat="1" ht="45.75" customHeight="1">
      <c r="A130" s="25">
        <v>14</v>
      </c>
      <c r="B130" s="26">
        <v>2430701868</v>
      </c>
      <c r="C130" s="1" t="s">
        <v>43</v>
      </c>
      <c r="D130" s="1" t="s">
        <v>951</v>
      </c>
      <c r="E130" s="22" t="s">
        <v>1079</v>
      </c>
      <c r="F130" s="33" t="s">
        <v>1080</v>
      </c>
      <c r="G130" s="2" t="s">
        <v>15</v>
      </c>
      <c r="H130" s="2" t="s">
        <v>1081</v>
      </c>
      <c r="I130" s="1" t="s">
        <v>1082</v>
      </c>
      <c r="J130" s="1" t="s">
        <v>1093</v>
      </c>
      <c r="K130" s="3" t="s">
        <v>1083</v>
      </c>
      <c r="L130" s="3" t="s">
        <v>1084</v>
      </c>
      <c r="M130" s="4">
        <v>43739</v>
      </c>
      <c r="N130" s="4"/>
      <c r="O130" s="41">
        <f>DATE(YEAR(M130)+6,MONTH(M130),DAY(M130)-1)</f>
        <v>45930</v>
      </c>
      <c r="P130" s="1" t="s">
        <v>134</v>
      </c>
      <c r="Q130" s="4" t="s">
        <v>902</v>
      </c>
      <c r="R130" s="4"/>
      <c r="S130" s="4"/>
      <c r="T130" s="4"/>
      <c r="U130" s="4"/>
      <c r="V130" s="4"/>
      <c r="W130" s="4"/>
      <c r="X130" s="78" t="str">
        <f t="shared" si="16"/>
        <v>レゾン松阪</v>
      </c>
    </row>
    <row r="131" spans="1:24" s="16" customFormat="1" ht="45.75" customHeight="1">
      <c r="A131" s="1">
        <v>15</v>
      </c>
      <c r="B131" s="26">
        <v>2430701876</v>
      </c>
      <c r="C131" s="1" t="s">
        <v>43</v>
      </c>
      <c r="D131" s="1" t="s">
        <v>951</v>
      </c>
      <c r="E131" s="22" t="s">
        <v>1094</v>
      </c>
      <c r="F131" s="33" t="s">
        <v>1418</v>
      </c>
      <c r="G131" s="2" t="s">
        <v>15</v>
      </c>
      <c r="H131" s="2" t="s">
        <v>1417</v>
      </c>
      <c r="I131" s="1" t="s">
        <v>1419</v>
      </c>
      <c r="J131" s="1" t="s">
        <v>1096</v>
      </c>
      <c r="K131" s="3" t="s">
        <v>1097</v>
      </c>
      <c r="L131" s="3" t="s">
        <v>1095</v>
      </c>
      <c r="M131" s="4">
        <v>43739</v>
      </c>
      <c r="N131" s="4"/>
      <c r="O131" s="41">
        <v>45930</v>
      </c>
      <c r="P131" s="1" t="s">
        <v>134</v>
      </c>
      <c r="Q131" s="4" t="s">
        <v>902</v>
      </c>
      <c r="R131" s="4"/>
      <c r="S131" s="4"/>
      <c r="T131" s="4"/>
      <c r="U131" s="4"/>
      <c r="V131" s="4"/>
      <c r="W131" s="4"/>
      <c r="X131" s="78" t="str">
        <f t="shared" si="16"/>
        <v>相談支援事業所 虹の華</v>
      </c>
    </row>
    <row r="132" spans="1:24" s="16" customFormat="1" ht="45.75" customHeight="1">
      <c r="A132" s="25">
        <v>16</v>
      </c>
      <c r="B132" s="26">
        <v>2430701900</v>
      </c>
      <c r="C132" s="1" t="s">
        <v>43</v>
      </c>
      <c r="D132" s="1" t="s">
        <v>100</v>
      </c>
      <c r="E132" s="83" t="s">
        <v>1197</v>
      </c>
      <c r="F132" s="33" t="s">
        <v>1198</v>
      </c>
      <c r="G132" s="83" t="s">
        <v>15</v>
      </c>
      <c r="H132" s="83" t="s">
        <v>1210</v>
      </c>
      <c r="I132" s="32" t="s">
        <v>1200</v>
      </c>
      <c r="J132" s="32" t="s">
        <v>1201</v>
      </c>
      <c r="K132" s="83" t="s">
        <v>1202</v>
      </c>
      <c r="L132" s="83" t="s">
        <v>1203</v>
      </c>
      <c r="M132" s="4">
        <v>44166</v>
      </c>
      <c r="N132" s="4"/>
      <c r="O132" s="41">
        <f aca="true" t="shared" si="17" ref="O132:O142">DATE(YEAR(MAX(M132:N132))+6,MONTH(MAX(M132:N132)),DAY(MAX(M132:N132)))-1</f>
        <v>46356</v>
      </c>
      <c r="P132" s="1" t="s">
        <v>134</v>
      </c>
      <c r="Q132" s="4" t="s">
        <v>902</v>
      </c>
      <c r="R132" s="4"/>
      <c r="S132" s="4"/>
      <c r="T132" s="128"/>
      <c r="U132" s="4"/>
      <c r="V132" s="4"/>
      <c r="W132" s="4"/>
      <c r="X132" s="78" t="str">
        <f t="shared" si="16"/>
        <v>みどりの森　相談支援事業所</v>
      </c>
    </row>
    <row r="133" spans="1:24" s="16" customFormat="1" ht="45.75" customHeight="1">
      <c r="A133" s="1">
        <v>17</v>
      </c>
      <c r="B133" s="26">
        <v>2430701918</v>
      </c>
      <c r="C133" s="1" t="s">
        <v>43</v>
      </c>
      <c r="D133" s="1" t="s">
        <v>100</v>
      </c>
      <c r="E133" s="53" t="s">
        <v>1302</v>
      </c>
      <c r="F133" s="53" t="s">
        <v>1198</v>
      </c>
      <c r="G133" s="83" t="s">
        <v>15</v>
      </c>
      <c r="H133" s="53" t="s">
        <v>1303</v>
      </c>
      <c r="I133" s="53" t="s">
        <v>1304</v>
      </c>
      <c r="J133" s="53" t="s">
        <v>1305</v>
      </c>
      <c r="K133" s="53" t="s">
        <v>1306</v>
      </c>
      <c r="L133" s="53" t="s">
        <v>1307</v>
      </c>
      <c r="M133" s="4">
        <v>44287</v>
      </c>
      <c r="N133" s="4"/>
      <c r="O133" s="41">
        <f t="shared" si="17"/>
        <v>46477</v>
      </c>
      <c r="P133" s="1" t="s">
        <v>134</v>
      </c>
      <c r="Q133" s="4" t="s">
        <v>902</v>
      </c>
      <c r="R133" s="4"/>
      <c r="S133" s="4"/>
      <c r="T133" s="4"/>
      <c r="U133" s="4"/>
      <c r="V133" s="4"/>
      <c r="W133" s="4"/>
      <c r="X133" s="78" t="str">
        <f t="shared" si="16"/>
        <v>松阪市子ども発達総合支援センター</v>
      </c>
    </row>
    <row r="134" spans="1:24" s="16" customFormat="1" ht="45.75" customHeight="1">
      <c r="A134" s="25">
        <v>18</v>
      </c>
      <c r="B134" s="1">
        <v>2430701926</v>
      </c>
      <c r="C134" s="1" t="s">
        <v>43</v>
      </c>
      <c r="D134" s="1" t="s">
        <v>100</v>
      </c>
      <c r="E134" s="2" t="s">
        <v>537</v>
      </c>
      <c r="F134" s="83" t="s">
        <v>1358</v>
      </c>
      <c r="G134" s="83" t="s">
        <v>15</v>
      </c>
      <c r="H134" s="83" t="s">
        <v>1359</v>
      </c>
      <c r="I134" s="32" t="s">
        <v>1360</v>
      </c>
      <c r="J134" s="32" t="s">
        <v>1361</v>
      </c>
      <c r="K134" s="3" t="s">
        <v>538</v>
      </c>
      <c r="L134" s="3" t="s">
        <v>692</v>
      </c>
      <c r="M134" s="4">
        <v>44652</v>
      </c>
      <c r="N134" s="4"/>
      <c r="O134" s="41">
        <f t="shared" si="17"/>
        <v>46843</v>
      </c>
      <c r="P134" s="1" t="s">
        <v>134</v>
      </c>
      <c r="Q134" s="4" t="s">
        <v>562</v>
      </c>
      <c r="R134" s="4"/>
      <c r="S134" s="4"/>
      <c r="T134" s="4"/>
      <c r="U134" s="4"/>
      <c r="V134" s="4"/>
      <c r="W134" s="4"/>
      <c r="X134" s="78" t="str">
        <f t="shared" si="16"/>
        <v>聖和福祉会相談センター</v>
      </c>
    </row>
    <row r="135" spans="1:24" s="16" customFormat="1" ht="45.75" customHeight="1">
      <c r="A135" s="1">
        <v>19</v>
      </c>
      <c r="B135" s="1">
        <v>2430701934</v>
      </c>
      <c r="C135" s="1" t="s">
        <v>43</v>
      </c>
      <c r="D135" s="1" t="s">
        <v>98</v>
      </c>
      <c r="E135" s="2" t="s">
        <v>1402</v>
      </c>
      <c r="F135" s="83" t="s">
        <v>1403</v>
      </c>
      <c r="G135" s="83" t="s">
        <v>441</v>
      </c>
      <c r="H135" s="83" t="s">
        <v>1404</v>
      </c>
      <c r="I135" s="32" t="s">
        <v>1405</v>
      </c>
      <c r="J135" s="32"/>
      <c r="K135" s="3" t="s">
        <v>1406</v>
      </c>
      <c r="L135" s="3" t="s">
        <v>1407</v>
      </c>
      <c r="M135" s="4">
        <v>44835</v>
      </c>
      <c r="N135" s="4"/>
      <c r="O135" s="41">
        <f t="shared" si="17"/>
        <v>47026</v>
      </c>
      <c r="P135" s="1" t="s">
        <v>134</v>
      </c>
      <c r="Q135" s="4" t="s">
        <v>562</v>
      </c>
      <c r="R135" s="4" t="s">
        <v>1065</v>
      </c>
      <c r="S135" s="4" t="s">
        <v>1065</v>
      </c>
      <c r="T135" s="4" t="s">
        <v>1065</v>
      </c>
      <c r="U135" s="4"/>
      <c r="V135" s="4"/>
      <c r="W135" s="4"/>
      <c r="X135" s="78" t="s">
        <v>1402</v>
      </c>
    </row>
    <row r="136" spans="1:24" s="16" customFormat="1" ht="45.75" customHeight="1">
      <c r="A136" s="25">
        <v>20</v>
      </c>
      <c r="B136" s="1">
        <v>2430701942</v>
      </c>
      <c r="C136" s="1" t="s">
        <v>43</v>
      </c>
      <c r="D136" s="1" t="s">
        <v>98</v>
      </c>
      <c r="E136" s="2" t="s">
        <v>1516</v>
      </c>
      <c r="F136" s="83" t="s">
        <v>1517</v>
      </c>
      <c r="G136" s="83" t="s">
        <v>15</v>
      </c>
      <c r="H136" s="83" t="s">
        <v>1518</v>
      </c>
      <c r="I136" s="32" t="s">
        <v>1519</v>
      </c>
      <c r="J136" s="32" t="s">
        <v>1520</v>
      </c>
      <c r="K136" s="3" t="s">
        <v>1521</v>
      </c>
      <c r="L136" s="3" t="s">
        <v>1522</v>
      </c>
      <c r="M136" s="4">
        <v>45139</v>
      </c>
      <c r="N136" s="4"/>
      <c r="O136" s="41">
        <f t="shared" si="17"/>
        <v>47330</v>
      </c>
      <c r="P136" s="1" t="s">
        <v>134</v>
      </c>
      <c r="Q136" s="4" t="s">
        <v>562</v>
      </c>
      <c r="R136" s="4" t="s">
        <v>1065</v>
      </c>
      <c r="S136" s="4"/>
      <c r="T136" s="4" t="s">
        <v>1065</v>
      </c>
      <c r="U136" s="4"/>
      <c r="V136" s="4"/>
      <c r="W136" s="4"/>
      <c r="X136" s="78"/>
    </row>
    <row r="137" spans="1:24" s="16" customFormat="1" ht="45.75" customHeight="1">
      <c r="A137" s="1">
        <v>21</v>
      </c>
      <c r="B137" s="1">
        <v>2432720239</v>
      </c>
      <c r="C137" s="1" t="s">
        <v>43</v>
      </c>
      <c r="D137" s="1" t="s">
        <v>100</v>
      </c>
      <c r="E137" s="2" t="s">
        <v>206</v>
      </c>
      <c r="F137" s="3" t="s">
        <v>211</v>
      </c>
      <c r="G137" s="2" t="s">
        <v>210</v>
      </c>
      <c r="H137" s="2" t="s">
        <v>224</v>
      </c>
      <c r="I137" s="1" t="s">
        <v>213</v>
      </c>
      <c r="J137" s="1" t="s">
        <v>214</v>
      </c>
      <c r="K137" s="31" t="s">
        <v>207</v>
      </c>
      <c r="L137" s="3" t="s">
        <v>683</v>
      </c>
      <c r="M137" s="4">
        <v>41426</v>
      </c>
      <c r="N137" s="4">
        <v>43617</v>
      </c>
      <c r="O137" s="41">
        <f t="shared" si="17"/>
        <v>45808</v>
      </c>
      <c r="P137" s="1" t="s">
        <v>134</v>
      </c>
      <c r="Q137" s="4" t="s">
        <v>562</v>
      </c>
      <c r="R137" s="4"/>
      <c r="S137" s="4"/>
      <c r="T137" s="4"/>
      <c r="U137" s="4" t="s">
        <v>882</v>
      </c>
      <c r="V137" s="4"/>
      <c r="W137" s="4"/>
      <c r="X137" s="78" t="str">
        <f aca="true" t="shared" si="18" ref="X137:X142">E137</f>
        <v>多気相談支援センター</v>
      </c>
    </row>
    <row r="138" spans="1:24" s="16" customFormat="1" ht="45.75" customHeight="1">
      <c r="A138" s="25">
        <v>22</v>
      </c>
      <c r="B138" s="1">
        <v>2432720254</v>
      </c>
      <c r="C138" s="1" t="s">
        <v>43</v>
      </c>
      <c r="D138" s="1" t="s">
        <v>100</v>
      </c>
      <c r="E138" s="2" t="s">
        <v>228</v>
      </c>
      <c r="F138" s="3" t="s">
        <v>394</v>
      </c>
      <c r="G138" s="2" t="s">
        <v>229</v>
      </c>
      <c r="H138" s="2" t="s">
        <v>395</v>
      </c>
      <c r="I138" s="1" t="s">
        <v>396</v>
      </c>
      <c r="J138" s="1" t="s">
        <v>397</v>
      </c>
      <c r="K138" s="3" t="s">
        <v>230</v>
      </c>
      <c r="L138" s="3" t="s">
        <v>684</v>
      </c>
      <c r="M138" s="4">
        <v>41548</v>
      </c>
      <c r="N138" s="4">
        <v>43739</v>
      </c>
      <c r="O138" s="41">
        <f t="shared" si="17"/>
        <v>45930</v>
      </c>
      <c r="P138" s="1" t="s">
        <v>134</v>
      </c>
      <c r="Q138" s="4" t="s">
        <v>562</v>
      </c>
      <c r="R138" s="4" t="s">
        <v>882</v>
      </c>
      <c r="S138" s="4" t="s">
        <v>882</v>
      </c>
      <c r="T138" s="4" t="s">
        <v>882</v>
      </c>
      <c r="U138" s="4"/>
      <c r="V138" s="4"/>
      <c r="W138" s="4"/>
      <c r="X138" s="78" t="str">
        <f t="shared" si="18"/>
        <v>社会福祉法人　明和町社会福祉協議会</v>
      </c>
    </row>
    <row r="139" spans="1:24" s="16" customFormat="1" ht="45.75" customHeight="1">
      <c r="A139" s="1">
        <v>23</v>
      </c>
      <c r="B139" s="1">
        <v>2432720262</v>
      </c>
      <c r="C139" s="1" t="s">
        <v>43</v>
      </c>
      <c r="D139" s="1" t="s">
        <v>100</v>
      </c>
      <c r="E139" s="53" t="s">
        <v>299</v>
      </c>
      <c r="F139" s="3" t="s">
        <v>300</v>
      </c>
      <c r="G139" s="2" t="s">
        <v>302</v>
      </c>
      <c r="H139" s="2" t="s">
        <v>303</v>
      </c>
      <c r="I139" s="1" t="s">
        <v>304</v>
      </c>
      <c r="J139" s="1" t="s">
        <v>304</v>
      </c>
      <c r="K139" s="3" t="s">
        <v>305</v>
      </c>
      <c r="L139" s="3" t="s">
        <v>686</v>
      </c>
      <c r="M139" s="4">
        <v>41730</v>
      </c>
      <c r="N139" s="4">
        <v>43922</v>
      </c>
      <c r="O139" s="41">
        <f t="shared" si="17"/>
        <v>46112</v>
      </c>
      <c r="P139" s="1" t="s">
        <v>134</v>
      </c>
      <c r="Q139" s="4" t="s">
        <v>562</v>
      </c>
      <c r="R139" s="4" t="s">
        <v>882</v>
      </c>
      <c r="S139" s="4" t="s">
        <v>1019</v>
      </c>
      <c r="T139" s="4" t="s">
        <v>882</v>
      </c>
      <c r="U139" s="4"/>
      <c r="V139" s="4"/>
      <c r="W139" s="4"/>
      <c r="X139" s="78" t="str">
        <f t="shared" si="18"/>
        <v>明和ねむの木特定相談支援事業所</v>
      </c>
    </row>
    <row r="140" spans="1:24" s="16" customFormat="1" ht="45.75" customHeight="1">
      <c r="A140" s="25">
        <v>24</v>
      </c>
      <c r="B140" s="1">
        <v>2432720452</v>
      </c>
      <c r="C140" s="1" t="s">
        <v>934</v>
      </c>
      <c r="D140" s="1" t="s">
        <v>935</v>
      </c>
      <c r="E140" s="2" t="s">
        <v>936</v>
      </c>
      <c r="F140" s="3" t="s">
        <v>937</v>
      </c>
      <c r="G140" s="2" t="s">
        <v>938</v>
      </c>
      <c r="H140" s="2" t="s">
        <v>939</v>
      </c>
      <c r="I140" s="1" t="s">
        <v>940</v>
      </c>
      <c r="J140" s="1" t="s">
        <v>940</v>
      </c>
      <c r="K140" s="3" t="s">
        <v>941</v>
      </c>
      <c r="L140" s="3" t="s">
        <v>942</v>
      </c>
      <c r="M140" s="4">
        <v>43282</v>
      </c>
      <c r="N140" s="4"/>
      <c r="O140" s="41">
        <f>DATE(YEAR(MAX(M140:N140))+6,MONTH(MAX(M140:N140)),DAY(MAX(M140:N140)))-1</f>
        <v>45473</v>
      </c>
      <c r="P140" s="1" t="s">
        <v>943</v>
      </c>
      <c r="Q140" s="4" t="s">
        <v>562</v>
      </c>
      <c r="R140" s="4"/>
      <c r="S140" s="4"/>
      <c r="T140" s="4"/>
      <c r="U140" s="4"/>
      <c r="V140" s="4"/>
      <c r="W140" s="4"/>
      <c r="X140" s="78" t="str">
        <f>E140</f>
        <v>相談支援事業所　カキノキ</v>
      </c>
    </row>
    <row r="141" spans="1:24" s="16" customFormat="1" ht="45.75" customHeight="1">
      <c r="A141" s="1">
        <v>25</v>
      </c>
      <c r="B141" s="26">
        <v>2432720478</v>
      </c>
      <c r="C141" s="1" t="s">
        <v>934</v>
      </c>
      <c r="D141" s="1" t="s">
        <v>935</v>
      </c>
      <c r="E141" s="53" t="s">
        <v>1213</v>
      </c>
      <c r="F141" s="53" t="s">
        <v>1214</v>
      </c>
      <c r="G141" s="83" t="s">
        <v>1170</v>
      </c>
      <c r="H141" s="53" t="s">
        <v>1217</v>
      </c>
      <c r="I141" s="53" t="s">
        <v>1215</v>
      </c>
      <c r="J141" s="53" t="s">
        <v>1216</v>
      </c>
      <c r="K141" s="53" t="s">
        <v>1211</v>
      </c>
      <c r="L141" s="53" t="s">
        <v>1212</v>
      </c>
      <c r="M141" s="4">
        <v>44287</v>
      </c>
      <c r="N141" s="4"/>
      <c r="O141" s="41">
        <f>DATE(YEAR(MAX(M141:N141))+6,MONTH(MAX(M141:N141)),DAY(MAX(M141:N141)))-1</f>
        <v>46477</v>
      </c>
      <c r="P141" s="1" t="s">
        <v>943</v>
      </c>
      <c r="Q141" s="4" t="s">
        <v>562</v>
      </c>
      <c r="R141" s="4"/>
      <c r="S141" s="4"/>
      <c r="T141" s="4"/>
      <c r="U141" s="4"/>
      <c r="V141" s="4"/>
      <c r="W141" s="4"/>
      <c r="X141" s="78" t="str">
        <f>E141</f>
        <v>インクルーシブデザインよつば</v>
      </c>
    </row>
    <row r="142" spans="1:24" s="16" customFormat="1" ht="45.75" customHeight="1">
      <c r="A142" s="25">
        <v>26</v>
      </c>
      <c r="B142" s="1">
        <v>2432720296</v>
      </c>
      <c r="C142" s="1" t="s">
        <v>43</v>
      </c>
      <c r="D142" s="1" t="s">
        <v>376</v>
      </c>
      <c r="E142" s="2" t="s">
        <v>372</v>
      </c>
      <c r="F142" s="3" t="s">
        <v>1135</v>
      </c>
      <c r="G142" s="2" t="s">
        <v>373</v>
      </c>
      <c r="H142" s="3" t="s">
        <v>1125</v>
      </c>
      <c r="I142" s="1" t="s">
        <v>374</v>
      </c>
      <c r="J142" s="1" t="s">
        <v>375</v>
      </c>
      <c r="K142" s="3" t="s">
        <v>371</v>
      </c>
      <c r="L142" s="3" t="s">
        <v>1126</v>
      </c>
      <c r="M142" s="4">
        <v>41791</v>
      </c>
      <c r="N142" s="4">
        <v>43983</v>
      </c>
      <c r="O142" s="41">
        <f t="shared" si="17"/>
        <v>46173</v>
      </c>
      <c r="P142" s="1" t="s">
        <v>134</v>
      </c>
      <c r="Q142" s="4" t="s">
        <v>562</v>
      </c>
      <c r="R142" s="4"/>
      <c r="S142" s="4"/>
      <c r="T142" s="4"/>
      <c r="U142" s="4"/>
      <c r="V142" s="4"/>
      <c r="W142" s="4"/>
      <c r="X142" s="78" t="str">
        <f t="shared" si="18"/>
        <v>大台相談支援センター</v>
      </c>
    </row>
    <row r="143" spans="1:24" s="18" customFormat="1" ht="19.5" customHeight="1">
      <c r="A143" s="105" t="s">
        <v>521</v>
      </c>
      <c r="B143" s="114"/>
      <c r="C143" s="106">
        <f>COUNT(B117:B142)</f>
        <v>26</v>
      </c>
      <c r="D143" s="108" t="s">
        <v>522</v>
      </c>
      <c r="E143" s="108"/>
      <c r="F143" s="108"/>
      <c r="G143" s="108"/>
      <c r="H143" s="109"/>
      <c r="I143" s="106"/>
      <c r="J143" s="106"/>
      <c r="K143" s="109"/>
      <c r="L143" s="109"/>
      <c r="M143" s="110"/>
      <c r="N143" s="110"/>
      <c r="O143" s="110"/>
      <c r="P143" s="111"/>
      <c r="Q143" s="110"/>
      <c r="R143" s="110"/>
      <c r="S143" s="110"/>
      <c r="T143" s="110"/>
      <c r="U143" s="110"/>
      <c r="V143" s="110"/>
      <c r="W143" s="110"/>
      <c r="X143" s="57"/>
    </row>
    <row r="144" spans="1:24" s="17" customFormat="1" ht="45.75" customHeight="1">
      <c r="A144" s="25">
        <v>1</v>
      </c>
      <c r="B144" s="25">
        <v>2430800470</v>
      </c>
      <c r="C144" s="1" t="s">
        <v>43</v>
      </c>
      <c r="D144" s="1" t="s">
        <v>1388</v>
      </c>
      <c r="E144" s="19" t="s">
        <v>187</v>
      </c>
      <c r="F144" s="26" t="s">
        <v>1240</v>
      </c>
      <c r="G144" s="19" t="s">
        <v>119</v>
      </c>
      <c r="H144" s="19" t="s">
        <v>1239</v>
      </c>
      <c r="I144" s="1" t="s">
        <v>120</v>
      </c>
      <c r="J144" s="1" t="s">
        <v>121</v>
      </c>
      <c r="K144" s="19" t="s">
        <v>122</v>
      </c>
      <c r="L144" s="3" t="s">
        <v>693</v>
      </c>
      <c r="M144" s="4">
        <v>41030</v>
      </c>
      <c r="N144" s="4">
        <v>43221</v>
      </c>
      <c r="O144" s="41">
        <f>DATE(YEAR(MAX(M144:N144))+6,MONTH(MAX(M144:N144)),DAY(MAX(M144:N144)))-1</f>
        <v>45412</v>
      </c>
      <c r="P144" s="10" t="s">
        <v>135</v>
      </c>
      <c r="Q144" s="4" t="s">
        <v>881</v>
      </c>
      <c r="R144" s="4" t="s">
        <v>1018</v>
      </c>
      <c r="S144" s="4" t="s">
        <v>882</v>
      </c>
      <c r="T144" s="4"/>
      <c r="U144" s="4" t="s">
        <v>882</v>
      </c>
      <c r="V144" s="4"/>
      <c r="W144" s="4"/>
      <c r="X144" s="78" t="str">
        <f aca="true" t="shared" si="19" ref="X144:X156">E144</f>
        <v>いっぽ</v>
      </c>
    </row>
    <row r="145" spans="1:24" s="17" customFormat="1" ht="45.75" customHeight="1">
      <c r="A145" s="25">
        <v>2</v>
      </c>
      <c r="B145" s="25">
        <v>2430800793</v>
      </c>
      <c r="C145" s="1" t="s">
        <v>43</v>
      </c>
      <c r="D145" s="1" t="s">
        <v>610</v>
      </c>
      <c r="E145" s="19" t="s">
        <v>611</v>
      </c>
      <c r="F145" s="26" t="s">
        <v>612</v>
      </c>
      <c r="G145" s="19" t="s">
        <v>613</v>
      </c>
      <c r="H145" s="19" t="s">
        <v>614</v>
      </c>
      <c r="I145" s="1" t="s">
        <v>615</v>
      </c>
      <c r="J145" s="1" t="s">
        <v>616</v>
      </c>
      <c r="K145" s="19" t="s">
        <v>617</v>
      </c>
      <c r="L145" s="3" t="s">
        <v>694</v>
      </c>
      <c r="M145" s="4">
        <v>42339</v>
      </c>
      <c r="N145" s="4">
        <v>44531</v>
      </c>
      <c r="O145" s="41">
        <f>DATE(YEAR(MAX(M145:N145))+6,MONTH(MAX(M145:N145)),DAY(MAX(M145:N145)))-1</f>
        <v>46721</v>
      </c>
      <c r="P145" s="10" t="s">
        <v>135</v>
      </c>
      <c r="Q145" s="4" t="s">
        <v>562</v>
      </c>
      <c r="R145" s="4" t="s">
        <v>882</v>
      </c>
      <c r="S145" s="35" t="s">
        <v>1253</v>
      </c>
      <c r="T145" s="4" t="s">
        <v>882</v>
      </c>
      <c r="U145" s="4"/>
      <c r="V145" s="4"/>
      <c r="W145" s="4"/>
      <c r="X145" s="78" t="str">
        <f t="shared" si="19"/>
        <v>伊勢地区医師会特定計画相談事業所</v>
      </c>
    </row>
    <row r="146" spans="1:24" s="16" customFormat="1" ht="45.75" customHeight="1">
      <c r="A146" s="25">
        <v>3</v>
      </c>
      <c r="B146" s="1">
        <v>2430800678</v>
      </c>
      <c r="C146" s="1" t="s">
        <v>43</v>
      </c>
      <c r="D146" s="1" t="s">
        <v>100</v>
      </c>
      <c r="E146" s="2" t="s">
        <v>412</v>
      </c>
      <c r="F146" s="3" t="s">
        <v>425</v>
      </c>
      <c r="G146" s="2" t="s">
        <v>398</v>
      </c>
      <c r="H146" s="2" t="s">
        <v>413</v>
      </c>
      <c r="I146" s="1" t="s">
        <v>423</v>
      </c>
      <c r="J146" s="1" t="s">
        <v>424</v>
      </c>
      <c r="K146" s="3" t="s">
        <v>414</v>
      </c>
      <c r="L146" s="3" t="s">
        <v>701</v>
      </c>
      <c r="M146" s="4">
        <v>41913</v>
      </c>
      <c r="N146" s="4">
        <v>44105</v>
      </c>
      <c r="O146" s="41">
        <f aca="true" t="shared" si="20" ref="O146:O154">DATE(YEAR(MAX(M146:N146))+6,MONTH(MAX(M146:N146)),DAY(MAX(M146:N146)))-1</f>
        <v>46295</v>
      </c>
      <c r="P146" s="1" t="s">
        <v>134</v>
      </c>
      <c r="Q146" s="4" t="s">
        <v>562</v>
      </c>
      <c r="R146" s="4" t="s">
        <v>1123</v>
      </c>
      <c r="S146" s="4"/>
      <c r="T146" s="4"/>
      <c r="U146" s="4"/>
      <c r="V146" s="4"/>
      <c r="W146" s="4"/>
      <c r="X146" s="78" t="str">
        <f t="shared" si="19"/>
        <v>相談支援センター　よろず</v>
      </c>
    </row>
    <row r="147" spans="1:24" s="17" customFormat="1" ht="45.75" customHeight="1">
      <c r="A147" s="25">
        <v>4</v>
      </c>
      <c r="B147" s="1">
        <v>2430800686</v>
      </c>
      <c r="C147" s="1" t="s">
        <v>43</v>
      </c>
      <c r="D147" s="1"/>
      <c r="E147" s="2" t="s">
        <v>448</v>
      </c>
      <c r="F147" s="3" t="s">
        <v>449</v>
      </c>
      <c r="G147" s="2" t="s">
        <v>398</v>
      </c>
      <c r="H147" s="2" t="s">
        <v>450</v>
      </c>
      <c r="I147" s="1" t="s">
        <v>451</v>
      </c>
      <c r="J147" s="1" t="s">
        <v>452</v>
      </c>
      <c r="K147" s="3" t="s">
        <v>453</v>
      </c>
      <c r="L147" s="3" t="s">
        <v>702</v>
      </c>
      <c r="M147" s="4">
        <v>41944</v>
      </c>
      <c r="N147" s="4">
        <v>44136</v>
      </c>
      <c r="O147" s="41">
        <f t="shared" si="20"/>
        <v>46326</v>
      </c>
      <c r="P147" s="1" t="s">
        <v>134</v>
      </c>
      <c r="Q147" s="4" t="s">
        <v>562</v>
      </c>
      <c r="R147" s="4"/>
      <c r="S147" s="4"/>
      <c r="T147" s="4"/>
      <c r="U147" s="4"/>
      <c r="V147" s="4"/>
      <c r="W147" s="4"/>
      <c r="X147" s="78" t="str">
        <f t="shared" si="19"/>
        <v>相談支援事業所　はぐるま</v>
      </c>
    </row>
    <row r="148" spans="1:24" s="17" customFormat="1" ht="45.75" customHeight="1">
      <c r="A148" s="25">
        <v>5</v>
      </c>
      <c r="B148" s="1">
        <v>2430800728</v>
      </c>
      <c r="C148" s="1" t="s">
        <v>43</v>
      </c>
      <c r="D148" s="1"/>
      <c r="E148" s="2" t="s">
        <v>483</v>
      </c>
      <c r="F148" s="3" t="s">
        <v>1035</v>
      </c>
      <c r="G148" s="2" t="s">
        <v>398</v>
      </c>
      <c r="H148" s="2" t="s">
        <v>1036</v>
      </c>
      <c r="I148" s="1" t="s">
        <v>484</v>
      </c>
      <c r="J148" s="1" t="s">
        <v>484</v>
      </c>
      <c r="K148" s="3" t="s">
        <v>481</v>
      </c>
      <c r="L148" s="2" t="s">
        <v>1036</v>
      </c>
      <c r="M148" s="4">
        <v>42005</v>
      </c>
      <c r="N148" s="4">
        <v>44197</v>
      </c>
      <c r="O148" s="41">
        <f t="shared" si="20"/>
        <v>46387</v>
      </c>
      <c r="P148" s="1" t="s">
        <v>134</v>
      </c>
      <c r="Q148" s="4" t="s">
        <v>562</v>
      </c>
      <c r="R148" s="4"/>
      <c r="S148" s="4"/>
      <c r="T148" s="4" t="s">
        <v>882</v>
      </c>
      <c r="U148" s="4"/>
      <c r="V148" s="4"/>
      <c r="W148" s="35" t="s">
        <v>1123</v>
      </c>
      <c r="X148" s="78" t="str">
        <f t="shared" si="19"/>
        <v>ピパラ　</v>
      </c>
    </row>
    <row r="149" spans="1:24" s="17" customFormat="1" ht="45.75" customHeight="1">
      <c r="A149" s="25">
        <v>6</v>
      </c>
      <c r="B149" s="1">
        <v>2430800744</v>
      </c>
      <c r="C149" s="1" t="s">
        <v>485</v>
      </c>
      <c r="D149" s="1" t="s">
        <v>102</v>
      </c>
      <c r="E149" s="2" t="s">
        <v>493</v>
      </c>
      <c r="F149" s="3" t="s">
        <v>1355</v>
      </c>
      <c r="G149" s="2" t="s">
        <v>398</v>
      </c>
      <c r="H149" s="2" t="s">
        <v>1356</v>
      </c>
      <c r="I149" s="1" t="s">
        <v>503</v>
      </c>
      <c r="J149" s="1" t="s">
        <v>1357</v>
      </c>
      <c r="K149" s="3" t="s">
        <v>497</v>
      </c>
      <c r="L149" s="3" t="s">
        <v>703</v>
      </c>
      <c r="M149" s="4">
        <v>42036</v>
      </c>
      <c r="N149" s="4">
        <v>44228</v>
      </c>
      <c r="O149" s="41">
        <f t="shared" si="20"/>
        <v>46418</v>
      </c>
      <c r="P149" s="1" t="s">
        <v>134</v>
      </c>
      <c r="Q149" s="35" t="s">
        <v>1062</v>
      </c>
      <c r="R149" s="35" t="s">
        <v>882</v>
      </c>
      <c r="S149" s="4" t="s">
        <v>882</v>
      </c>
      <c r="T149" s="4" t="s">
        <v>882</v>
      </c>
      <c r="U149" s="4"/>
      <c r="V149" s="4"/>
      <c r="W149" s="4"/>
      <c r="X149" s="78" t="str">
        <f t="shared" si="19"/>
        <v>伊勢障害者計画相談支援事業所</v>
      </c>
    </row>
    <row r="150" spans="1:24" s="17" customFormat="1" ht="45.75" customHeight="1">
      <c r="A150" s="25">
        <v>7</v>
      </c>
      <c r="B150" s="1">
        <v>2430800751</v>
      </c>
      <c r="C150" s="1" t="s">
        <v>43</v>
      </c>
      <c r="D150" s="1" t="s">
        <v>536</v>
      </c>
      <c r="E150" s="2" t="s">
        <v>1208</v>
      </c>
      <c r="F150" s="3" t="s">
        <v>548</v>
      </c>
      <c r="G150" s="2" t="s">
        <v>398</v>
      </c>
      <c r="H150" s="2" t="s">
        <v>1209</v>
      </c>
      <c r="I150" s="1" t="s">
        <v>549</v>
      </c>
      <c r="J150" s="1" t="s">
        <v>549</v>
      </c>
      <c r="K150" s="3" t="s">
        <v>398</v>
      </c>
      <c r="L150" s="3" t="s">
        <v>705</v>
      </c>
      <c r="M150" s="4">
        <v>42095</v>
      </c>
      <c r="N150" s="4">
        <v>44287</v>
      </c>
      <c r="O150" s="41">
        <f t="shared" si="20"/>
        <v>46477</v>
      </c>
      <c r="P150" s="1" t="s">
        <v>134</v>
      </c>
      <c r="Q150" s="4" t="s">
        <v>562</v>
      </c>
      <c r="R150" s="4"/>
      <c r="S150" s="4"/>
      <c r="T150" s="4"/>
      <c r="U150" s="4"/>
      <c r="V150" s="4"/>
      <c r="W150" s="4"/>
      <c r="X150" s="78" t="str">
        <f t="shared" si="19"/>
        <v>伊勢市おおぞら児童園</v>
      </c>
    </row>
    <row r="151" spans="1:24" s="16" customFormat="1" ht="45.75" customHeight="1">
      <c r="A151" s="25">
        <v>8</v>
      </c>
      <c r="B151" s="1">
        <v>2430800801</v>
      </c>
      <c r="C151" s="1" t="s">
        <v>43</v>
      </c>
      <c r="D151" s="1" t="s">
        <v>772</v>
      </c>
      <c r="E151" s="2" t="s">
        <v>773</v>
      </c>
      <c r="F151" s="3" t="s">
        <v>774</v>
      </c>
      <c r="G151" s="2" t="s">
        <v>398</v>
      </c>
      <c r="H151" s="2" t="s">
        <v>775</v>
      </c>
      <c r="I151" s="1" t="s">
        <v>776</v>
      </c>
      <c r="J151" s="1" t="s">
        <v>776</v>
      </c>
      <c r="K151" s="3" t="s">
        <v>777</v>
      </c>
      <c r="L151" s="3" t="s">
        <v>778</v>
      </c>
      <c r="M151" s="4">
        <v>42461</v>
      </c>
      <c r="N151" s="4">
        <v>44652</v>
      </c>
      <c r="O151" s="41">
        <f t="shared" si="20"/>
        <v>46843</v>
      </c>
      <c r="P151" s="1" t="s">
        <v>134</v>
      </c>
      <c r="Q151" s="4" t="s">
        <v>562</v>
      </c>
      <c r="R151" s="4" t="s">
        <v>1123</v>
      </c>
      <c r="S151" s="4"/>
      <c r="T151" s="4" t="s">
        <v>1123</v>
      </c>
      <c r="U151" s="4"/>
      <c r="V151" s="4"/>
      <c r="W151" s="4"/>
      <c r="X151" s="78" t="str">
        <f t="shared" si="19"/>
        <v>相談支援事業所　かすみ草</v>
      </c>
    </row>
    <row r="152" spans="1:24" s="16" customFormat="1" ht="45.75" customHeight="1">
      <c r="A152" s="25">
        <v>9</v>
      </c>
      <c r="B152" s="1">
        <v>2430800868</v>
      </c>
      <c r="C152" s="1" t="s">
        <v>43</v>
      </c>
      <c r="D152" s="1" t="s">
        <v>100</v>
      </c>
      <c r="E152" s="2" t="s">
        <v>814</v>
      </c>
      <c r="F152" s="3" t="s">
        <v>815</v>
      </c>
      <c r="G152" s="2" t="s">
        <v>398</v>
      </c>
      <c r="H152" s="2" t="s">
        <v>816</v>
      </c>
      <c r="I152" s="1" t="s">
        <v>817</v>
      </c>
      <c r="J152" s="1" t="s">
        <v>818</v>
      </c>
      <c r="K152" s="3" t="s">
        <v>819</v>
      </c>
      <c r="L152" s="3" t="s">
        <v>860</v>
      </c>
      <c r="M152" s="4">
        <v>42826</v>
      </c>
      <c r="N152" s="4">
        <v>45017</v>
      </c>
      <c r="O152" s="41">
        <f t="shared" si="20"/>
        <v>47208</v>
      </c>
      <c r="P152" s="1" t="s">
        <v>134</v>
      </c>
      <c r="Q152" s="4" t="s">
        <v>562</v>
      </c>
      <c r="R152" s="4"/>
      <c r="S152" s="4"/>
      <c r="T152" s="4"/>
      <c r="U152" s="4"/>
      <c r="V152" s="4"/>
      <c r="W152" s="4"/>
      <c r="X152" s="78" t="str">
        <f t="shared" si="19"/>
        <v>相談支援センター　ほっとｈａｎｄ</v>
      </c>
    </row>
    <row r="153" spans="1:24" s="16" customFormat="1" ht="69.75" customHeight="1">
      <c r="A153" s="25">
        <v>10</v>
      </c>
      <c r="B153" s="1">
        <v>2430800942</v>
      </c>
      <c r="C153" s="1" t="s">
        <v>43</v>
      </c>
      <c r="D153" s="1" t="s">
        <v>100</v>
      </c>
      <c r="E153" s="2" t="s">
        <v>1024</v>
      </c>
      <c r="F153" s="3" t="s">
        <v>1025</v>
      </c>
      <c r="G153" s="2" t="s">
        <v>398</v>
      </c>
      <c r="H153" s="2" t="s">
        <v>1378</v>
      </c>
      <c r="I153" s="1" t="s">
        <v>1379</v>
      </c>
      <c r="J153" s="1" t="s">
        <v>1026</v>
      </c>
      <c r="K153" s="3" t="s">
        <v>1027</v>
      </c>
      <c r="L153" s="3" t="s">
        <v>1028</v>
      </c>
      <c r="M153" s="4">
        <v>43617</v>
      </c>
      <c r="N153" s="4"/>
      <c r="O153" s="41">
        <f t="shared" si="20"/>
        <v>45808</v>
      </c>
      <c r="P153" s="1" t="s">
        <v>134</v>
      </c>
      <c r="Q153" s="4" t="s">
        <v>562</v>
      </c>
      <c r="R153" s="4"/>
      <c r="S153" s="4" t="s">
        <v>1065</v>
      </c>
      <c r="T153" s="4" t="s">
        <v>882</v>
      </c>
      <c r="U153" s="4"/>
      <c r="V153" s="4"/>
      <c r="W153" s="4"/>
      <c r="X153" s="78" t="str">
        <f t="shared" si="19"/>
        <v>相談支援事業所　ほたるいせ</v>
      </c>
    </row>
    <row r="154" spans="1:24" s="16" customFormat="1" ht="45.75" customHeight="1">
      <c r="A154" s="25">
        <v>11</v>
      </c>
      <c r="B154" s="1">
        <v>2430800967</v>
      </c>
      <c r="C154" s="1" t="s">
        <v>43</v>
      </c>
      <c r="D154" s="1" t="s">
        <v>1053</v>
      </c>
      <c r="E154" s="2" t="s">
        <v>1369</v>
      </c>
      <c r="F154" s="3" t="s">
        <v>1054</v>
      </c>
      <c r="G154" s="2" t="s">
        <v>398</v>
      </c>
      <c r="H154" s="2" t="s">
        <v>1056</v>
      </c>
      <c r="I154" s="1" t="s">
        <v>1057</v>
      </c>
      <c r="J154" s="1" t="s">
        <v>1058</v>
      </c>
      <c r="K154" s="3" t="s">
        <v>1059</v>
      </c>
      <c r="L154" s="3" t="s">
        <v>1060</v>
      </c>
      <c r="M154" s="4">
        <v>43678</v>
      </c>
      <c r="N154" s="4"/>
      <c r="O154" s="41">
        <f t="shared" si="20"/>
        <v>45869</v>
      </c>
      <c r="P154" s="1" t="s">
        <v>134</v>
      </c>
      <c r="Q154" s="4" t="s">
        <v>562</v>
      </c>
      <c r="R154" s="4"/>
      <c r="S154" s="4"/>
      <c r="T154" s="4"/>
      <c r="U154" s="4"/>
      <c r="V154" s="4"/>
      <c r="W154" s="4"/>
      <c r="X154" s="78" t="str">
        <f t="shared" si="19"/>
        <v>よよこ～プラン</v>
      </c>
    </row>
    <row r="155" spans="1:24" s="16" customFormat="1" ht="45.75" customHeight="1">
      <c r="A155" s="25">
        <v>12</v>
      </c>
      <c r="B155" s="32">
        <v>2430800975</v>
      </c>
      <c r="C155" s="1" t="s">
        <v>43</v>
      </c>
      <c r="D155" s="1" t="s">
        <v>100</v>
      </c>
      <c r="E155" s="83" t="s">
        <v>1547</v>
      </c>
      <c r="F155" s="83" t="s">
        <v>1548</v>
      </c>
      <c r="G155" s="16" t="s">
        <v>1551</v>
      </c>
      <c r="H155" s="83" t="s">
        <v>1550</v>
      </c>
      <c r="I155" s="83" t="s">
        <v>1552</v>
      </c>
      <c r="J155" s="83" t="s">
        <v>1549</v>
      </c>
      <c r="K155" s="83" t="s">
        <v>1545</v>
      </c>
      <c r="L155" s="83" t="s">
        <v>1546</v>
      </c>
      <c r="M155" s="4">
        <v>45017</v>
      </c>
      <c r="N155" s="4"/>
      <c r="O155" s="41">
        <f>DATE(YEAR(MAX(M155:N155))+6,MONTH(MAX(M155:N155)),DAY(MAX(M155:N155)))-1</f>
        <v>47208</v>
      </c>
      <c r="P155" s="1" t="s">
        <v>134</v>
      </c>
      <c r="Q155" s="4" t="s">
        <v>562</v>
      </c>
      <c r="R155" s="4"/>
      <c r="S155" s="4"/>
      <c r="T155" s="4"/>
      <c r="U155" s="4"/>
      <c r="V155" s="4"/>
      <c r="W155" s="4"/>
      <c r="X155" s="78" t="str">
        <f t="shared" si="19"/>
        <v>相談支援センターなごみ</v>
      </c>
    </row>
    <row r="156" spans="1:24" s="16" customFormat="1" ht="45.75" customHeight="1">
      <c r="A156" s="25">
        <v>13</v>
      </c>
      <c r="B156" s="25">
        <v>2432900310</v>
      </c>
      <c r="C156" s="1" t="s">
        <v>43</v>
      </c>
      <c r="D156" s="1" t="s">
        <v>102</v>
      </c>
      <c r="E156" s="19" t="s">
        <v>49</v>
      </c>
      <c r="F156" s="26" t="s">
        <v>39</v>
      </c>
      <c r="G156" s="19" t="s">
        <v>64</v>
      </c>
      <c r="H156" s="19" t="s">
        <v>1382</v>
      </c>
      <c r="I156" s="1" t="s">
        <v>75</v>
      </c>
      <c r="J156" s="1" t="s">
        <v>76</v>
      </c>
      <c r="K156" s="19" t="s">
        <v>72</v>
      </c>
      <c r="L156" s="3" t="s">
        <v>681</v>
      </c>
      <c r="M156" s="4">
        <v>41000</v>
      </c>
      <c r="N156" s="4">
        <v>43191</v>
      </c>
      <c r="O156" s="41">
        <f aca="true" t="shared" si="21" ref="O156:O171">DATE(YEAR(MAX(M156:N156))+6,MONTH(MAX(M156:N156)),DAY(MAX(M156:N156)))-1</f>
        <v>45382</v>
      </c>
      <c r="P156" s="10" t="s">
        <v>135</v>
      </c>
      <c r="Q156" s="4" t="s">
        <v>1062</v>
      </c>
      <c r="R156" s="4" t="s">
        <v>882</v>
      </c>
      <c r="S156" s="4" t="s">
        <v>989</v>
      </c>
      <c r="T156" s="4" t="s">
        <v>931</v>
      </c>
      <c r="U156" s="4" t="s">
        <v>882</v>
      </c>
      <c r="V156" s="4"/>
      <c r="W156" s="4" t="s">
        <v>882</v>
      </c>
      <c r="X156" s="78" t="str">
        <f t="shared" si="19"/>
        <v>志摩市障がい者相談支援センター　こだま</v>
      </c>
    </row>
    <row r="157" spans="1:24" s="16" customFormat="1" ht="45.75" customHeight="1">
      <c r="A157" s="25">
        <v>14</v>
      </c>
      <c r="B157" s="25">
        <v>2435100058</v>
      </c>
      <c r="C157" s="1" t="s">
        <v>43</v>
      </c>
      <c r="D157" s="1" t="s">
        <v>100</v>
      </c>
      <c r="E157" s="19" t="s">
        <v>623</v>
      </c>
      <c r="F157" s="1" t="s">
        <v>199</v>
      </c>
      <c r="G157" s="3" t="s">
        <v>17</v>
      </c>
      <c r="H157" s="3" t="s">
        <v>200</v>
      </c>
      <c r="I157" s="1" t="s">
        <v>201</v>
      </c>
      <c r="J157" s="1" t="s">
        <v>202</v>
      </c>
      <c r="K157" s="19" t="s">
        <v>123</v>
      </c>
      <c r="L157" s="3" t="s">
        <v>800</v>
      </c>
      <c r="M157" s="4">
        <v>41030</v>
      </c>
      <c r="N157" s="4">
        <v>43221</v>
      </c>
      <c r="O157" s="41">
        <f t="shared" si="21"/>
        <v>45412</v>
      </c>
      <c r="P157" s="10" t="s">
        <v>135</v>
      </c>
      <c r="Q157" s="4" t="s">
        <v>562</v>
      </c>
      <c r="R157" s="4"/>
      <c r="S157" s="4"/>
      <c r="T157" s="4"/>
      <c r="U157" s="4"/>
      <c r="V157" s="4"/>
      <c r="W157" s="4"/>
      <c r="X157" s="78" t="str">
        <f aca="true" t="shared" si="22" ref="X157:X169">E157</f>
        <v>志摩市社会福祉協議会　社協相談支援センターかがやき</v>
      </c>
    </row>
    <row r="158" spans="1:24" s="16" customFormat="1" ht="45.75" customHeight="1">
      <c r="A158" s="25">
        <v>15</v>
      </c>
      <c r="B158" s="1">
        <v>2432900484</v>
      </c>
      <c r="C158" s="1" t="s">
        <v>43</v>
      </c>
      <c r="D158" s="1" t="s">
        <v>102</v>
      </c>
      <c r="E158" s="2" t="s">
        <v>542</v>
      </c>
      <c r="F158" s="3" t="s">
        <v>550</v>
      </c>
      <c r="G158" s="2" t="s">
        <v>17</v>
      </c>
      <c r="H158" s="2" t="s">
        <v>543</v>
      </c>
      <c r="I158" s="1" t="s">
        <v>551</v>
      </c>
      <c r="J158" s="1" t="s">
        <v>552</v>
      </c>
      <c r="K158" s="3" t="s">
        <v>544</v>
      </c>
      <c r="L158" s="3" t="s">
        <v>706</v>
      </c>
      <c r="M158" s="4">
        <v>42095</v>
      </c>
      <c r="N158" s="4">
        <v>44287</v>
      </c>
      <c r="O158" s="41">
        <f t="shared" si="21"/>
        <v>46477</v>
      </c>
      <c r="P158" s="1" t="s">
        <v>134</v>
      </c>
      <c r="Q158" s="4" t="s">
        <v>562</v>
      </c>
      <c r="R158" s="4"/>
      <c r="S158" s="4"/>
      <c r="T158" s="4"/>
      <c r="U158" s="4"/>
      <c r="V158" s="4"/>
      <c r="W158" s="4"/>
      <c r="X158" s="78" t="str">
        <f t="shared" si="22"/>
        <v>志摩福祉センター障がい者相談支援事業所</v>
      </c>
    </row>
    <row r="159" spans="1:24" s="16" customFormat="1" ht="45.75" customHeight="1">
      <c r="A159" s="25">
        <v>16</v>
      </c>
      <c r="B159" s="25">
        <v>2432900518</v>
      </c>
      <c r="C159" s="1" t="s">
        <v>43</v>
      </c>
      <c r="D159" s="1" t="s">
        <v>610</v>
      </c>
      <c r="E159" s="19" t="s">
        <v>618</v>
      </c>
      <c r="F159" s="1" t="s">
        <v>619</v>
      </c>
      <c r="G159" s="3" t="s">
        <v>17</v>
      </c>
      <c r="H159" s="3" t="s">
        <v>620</v>
      </c>
      <c r="I159" s="1" t="s">
        <v>621</v>
      </c>
      <c r="J159" s="1" t="s">
        <v>622</v>
      </c>
      <c r="K159" s="19" t="s">
        <v>123</v>
      </c>
      <c r="L159" s="3" t="s">
        <v>695</v>
      </c>
      <c r="M159" s="4">
        <v>42339</v>
      </c>
      <c r="N159" s="4">
        <v>44531</v>
      </c>
      <c r="O159" s="41">
        <f t="shared" si="21"/>
        <v>46721</v>
      </c>
      <c r="P159" s="10" t="s">
        <v>135</v>
      </c>
      <c r="Q159" s="4" t="s">
        <v>562</v>
      </c>
      <c r="R159" s="4"/>
      <c r="S159" s="4"/>
      <c r="T159" s="4"/>
      <c r="U159" s="4"/>
      <c r="V159" s="4"/>
      <c r="W159" s="4"/>
      <c r="X159" s="78" t="str">
        <f t="shared" si="22"/>
        <v>志摩市社会福祉協議会　社協相談支援センターゆうゆう</v>
      </c>
    </row>
    <row r="160" spans="1:24" s="16" customFormat="1" ht="45.75" customHeight="1">
      <c r="A160" s="25">
        <v>17</v>
      </c>
      <c r="B160" s="25">
        <v>2432900526</v>
      </c>
      <c r="C160" s="1" t="s">
        <v>43</v>
      </c>
      <c r="D160" s="1" t="s">
        <v>98</v>
      </c>
      <c r="E160" s="19" t="s">
        <v>1529</v>
      </c>
      <c r="F160" s="1" t="s">
        <v>1530</v>
      </c>
      <c r="G160" s="3" t="s">
        <v>17</v>
      </c>
      <c r="H160" s="3" t="s">
        <v>1532</v>
      </c>
      <c r="I160" s="1" t="s">
        <v>1531</v>
      </c>
      <c r="J160" s="1" t="s">
        <v>1531</v>
      </c>
      <c r="K160" s="19" t="s">
        <v>1533</v>
      </c>
      <c r="L160" s="35" t="s">
        <v>1534</v>
      </c>
      <c r="M160" s="4">
        <v>45139</v>
      </c>
      <c r="N160" s="4"/>
      <c r="O160" s="41">
        <f t="shared" si="21"/>
        <v>47330</v>
      </c>
      <c r="P160" s="10" t="s">
        <v>135</v>
      </c>
      <c r="Q160" s="4" t="s">
        <v>562</v>
      </c>
      <c r="R160" s="4"/>
      <c r="S160" s="4"/>
      <c r="T160" s="4"/>
      <c r="U160" s="4"/>
      <c r="V160" s="4"/>
      <c r="W160" s="4"/>
      <c r="X160" s="78"/>
    </row>
    <row r="161" spans="1:24" s="16" customFormat="1" ht="45.75" customHeight="1">
      <c r="A161" s="25">
        <v>18</v>
      </c>
      <c r="B161" s="33">
        <v>2430900098</v>
      </c>
      <c r="C161" s="1" t="s">
        <v>43</v>
      </c>
      <c r="D161" s="1" t="s">
        <v>98</v>
      </c>
      <c r="E161" s="19" t="s">
        <v>752</v>
      </c>
      <c r="F161" s="26" t="s">
        <v>138</v>
      </c>
      <c r="G161" s="19" t="s">
        <v>139</v>
      </c>
      <c r="H161" s="19" t="s">
        <v>140</v>
      </c>
      <c r="I161" s="1" t="s">
        <v>141</v>
      </c>
      <c r="J161" s="1" t="s">
        <v>142</v>
      </c>
      <c r="K161" s="19" t="s">
        <v>143</v>
      </c>
      <c r="L161" s="3" t="s">
        <v>696</v>
      </c>
      <c r="M161" s="4">
        <v>41000</v>
      </c>
      <c r="N161" s="4">
        <v>43191</v>
      </c>
      <c r="O161" s="41">
        <f t="shared" si="21"/>
        <v>45382</v>
      </c>
      <c r="P161" s="10" t="s">
        <v>135</v>
      </c>
      <c r="Q161" s="4" t="s">
        <v>562</v>
      </c>
      <c r="R161" s="4"/>
      <c r="S161" s="4"/>
      <c r="T161" s="4"/>
      <c r="U161" s="4"/>
      <c r="V161" s="4"/>
      <c r="W161" s="4"/>
      <c r="X161" s="78" t="str">
        <f t="shared" si="22"/>
        <v>鳥羽市社会福祉協議会指定障害相談支援事業所キ・ラ・ラ</v>
      </c>
    </row>
    <row r="162" spans="1:24" s="16" customFormat="1" ht="45.75" customHeight="1">
      <c r="A162" s="25">
        <v>19</v>
      </c>
      <c r="B162" s="33">
        <v>2430900171</v>
      </c>
      <c r="C162" s="1" t="s">
        <v>43</v>
      </c>
      <c r="D162" s="1" t="s">
        <v>765</v>
      </c>
      <c r="E162" s="19" t="s">
        <v>766</v>
      </c>
      <c r="F162" s="26" t="s">
        <v>767</v>
      </c>
      <c r="G162" s="19" t="s">
        <v>139</v>
      </c>
      <c r="H162" s="19" t="s">
        <v>1205</v>
      </c>
      <c r="I162" s="1" t="s">
        <v>768</v>
      </c>
      <c r="J162" s="1" t="s">
        <v>769</v>
      </c>
      <c r="K162" s="19" t="s">
        <v>770</v>
      </c>
      <c r="L162" s="3" t="s">
        <v>771</v>
      </c>
      <c r="M162" s="4">
        <v>42461</v>
      </c>
      <c r="N162" s="4">
        <v>44652</v>
      </c>
      <c r="O162" s="41">
        <f t="shared" si="21"/>
        <v>46843</v>
      </c>
      <c r="P162" s="10" t="s">
        <v>135</v>
      </c>
      <c r="Q162" s="4" t="s">
        <v>562</v>
      </c>
      <c r="R162" s="4"/>
      <c r="S162" s="4"/>
      <c r="T162" s="4"/>
      <c r="U162" s="4"/>
      <c r="V162" s="4"/>
      <c r="W162" s="4"/>
      <c r="X162" s="78" t="str">
        <f t="shared" si="22"/>
        <v>相談支援事業所ぐろうす</v>
      </c>
    </row>
    <row r="163" spans="1:24" s="16" customFormat="1" ht="45.75" customHeight="1">
      <c r="A163" s="25">
        <v>20</v>
      </c>
      <c r="B163" s="33">
        <v>2430900189</v>
      </c>
      <c r="C163" s="1" t="s">
        <v>43</v>
      </c>
      <c r="D163" s="1" t="s">
        <v>98</v>
      </c>
      <c r="E163" s="19" t="s">
        <v>1492</v>
      </c>
      <c r="F163" s="26" t="s">
        <v>1490</v>
      </c>
      <c r="G163" s="19" t="s">
        <v>1493</v>
      </c>
      <c r="H163" s="19" t="s">
        <v>1494</v>
      </c>
      <c r="I163" s="1" t="s">
        <v>1495</v>
      </c>
      <c r="J163" s="1" t="s">
        <v>1496</v>
      </c>
      <c r="K163" s="19" t="s">
        <v>1489</v>
      </c>
      <c r="L163" s="3" t="s">
        <v>1491</v>
      </c>
      <c r="M163" s="4">
        <v>45017</v>
      </c>
      <c r="N163" s="4"/>
      <c r="O163" s="41">
        <f t="shared" si="21"/>
        <v>47208</v>
      </c>
      <c r="P163" s="10" t="s">
        <v>135</v>
      </c>
      <c r="Q163" s="4" t="s">
        <v>562</v>
      </c>
      <c r="R163" s="4" t="s">
        <v>1065</v>
      </c>
      <c r="S163" s="4" t="s">
        <v>1065</v>
      </c>
      <c r="T163" s="4"/>
      <c r="U163" s="4"/>
      <c r="V163" s="4"/>
      <c r="W163" s="4"/>
      <c r="X163" s="78" t="str">
        <f t="shared" si="22"/>
        <v>指定特定相談支援事業所　七み</v>
      </c>
    </row>
    <row r="164" spans="1:24" s="16" customFormat="1" ht="45.75" customHeight="1">
      <c r="A164" s="25">
        <v>21</v>
      </c>
      <c r="B164" s="26">
        <v>2432830210</v>
      </c>
      <c r="C164" s="1" t="s">
        <v>43</v>
      </c>
      <c r="D164" s="1" t="s">
        <v>100</v>
      </c>
      <c r="E164" s="31" t="s">
        <v>192</v>
      </c>
      <c r="F164" s="36" t="s">
        <v>193</v>
      </c>
      <c r="G164" s="3" t="s">
        <v>194</v>
      </c>
      <c r="H164" s="31" t="s">
        <v>195</v>
      </c>
      <c r="I164" s="32" t="s">
        <v>196</v>
      </c>
      <c r="J164" s="32" t="s">
        <v>197</v>
      </c>
      <c r="K164" s="31" t="s">
        <v>198</v>
      </c>
      <c r="L164" s="3" t="s">
        <v>697</v>
      </c>
      <c r="M164" s="4">
        <v>41395</v>
      </c>
      <c r="N164" s="4">
        <v>43586</v>
      </c>
      <c r="O164" s="41">
        <f t="shared" si="21"/>
        <v>45777</v>
      </c>
      <c r="P164" s="1" t="s">
        <v>134</v>
      </c>
      <c r="Q164" s="4" t="s">
        <v>562</v>
      </c>
      <c r="R164" s="4"/>
      <c r="S164" s="4"/>
      <c r="T164" s="4"/>
      <c r="U164" s="4"/>
      <c r="V164" s="4"/>
      <c r="W164" s="4"/>
      <c r="X164" s="78" t="str">
        <f t="shared" si="22"/>
        <v>度会町指定特定相談支援事業所</v>
      </c>
    </row>
    <row r="165" spans="1:24" s="16" customFormat="1" ht="45.75" customHeight="1">
      <c r="A165" s="25">
        <v>22</v>
      </c>
      <c r="B165" s="26">
        <v>2432830343</v>
      </c>
      <c r="C165" s="1" t="s">
        <v>43</v>
      </c>
      <c r="D165" s="1" t="s">
        <v>98</v>
      </c>
      <c r="E165" s="31" t="s">
        <v>1499</v>
      </c>
      <c r="F165" s="36" t="s">
        <v>1500</v>
      </c>
      <c r="G165" s="3" t="s">
        <v>1501</v>
      </c>
      <c r="H165" s="31" t="s">
        <v>1524</v>
      </c>
      <c r="I165" s="32" t="s">
        <v>1526</v>
      </c>
      <c r="J165" s="32"/>
      <c r="K165" s="31" t="s">
        <v>1527</v>
      </c>
      <c r="L165" s="31" t="s">
        <v>1528</v>
      </c>
      <c r="M165" s="4">
        <v>45139</v>
      </c>
      <c r="N165" s="4"/>
      <c r="O165" s="41">
        <f t="shared" si="21"/>
        <v>47330</v>
      </c>
      <c r="P165" s="1" t="s">
        <v>134</v>
      </c>
      <c r="Q165" s="4" t="s">
        <v>562</v>
      </c>
      <c r="R165" s="4"/>
      <c r="S165" s="4"/>
      <c r="T165" s="4"/>
      <c r="U165" s="4"/>
      <c r="V165" s="4"/>
      <c r="W165" s="1"/>
      <c r="X165" s="37" t="str">
        <f t="shared" si="22"/>
        <v>相談支援事業所ぎゅっと</v>
      </c>
    </row>
    <row r="166" spans="1:24" s="16" customFormat="1" ht="45.75" customHeight="1">
      <c r="A166" s="25">
        <v>23</v>
      </c>
      <c r="B166" s="1">
        <v>2432830269</v>
      </c>
      <c r="C166" s="1" t="s">
        <v>43</v>
      </c>
      <c r="D166" s="1" t="s">
        <v>102</v>
      </c>
      <c r="E166" s="19" t="s">
        <v>307</v>
      </c>
      <c r="F166" s="26" t="s">
        <v>308</v>
      </c>
      <c r="G166" s="19" t="s">
        <v>310</v>
      </c>
      <c r="H166" s="19" t="s">
        <v>309</v>
      </c>
      <c r="I166" s="1" t="s">
        <v>311</v>
      </c>
      <c r="J166" s="1" t="s">
        <v>312</v>
      </c>
      <c r="K166" s="19" t="s">
        <v>313</v>
      </c>
      <c r="L166" s="3" t="s">
        <v>698</v>
      </c>
      <c r="M166" s="4">
        <v>41730</v>
      </c>
      <c r="N166" s="4">
        <v>43922</v>
      </c>
      <c r="O166" s="41">
        <f t="shared" si="21"/>
        <v>46112</v>
      </c>
      <c r="P166" s="1" t="s">
        <v>134</v>
      </c>
      <c r="Q166" s="4" t="s">
        <v>562</v>
      </c>
      <c r="R166" s="4"/>
      <c r="S166" s="4"/>
      <c r="T166" s="4"/>
      <c r="U166" s="4"/>
      <c r="V166" s="4"/>
      <c r="W166" s="4" t="s">
        <v>1123</v>
      </c>
      <c r="X166" s="78" t="str">
        <f t="shared" si="22"/>
        <v>南伊勢町社会福祉協議会　ふれあいなんとう</v>
      </c>
    </row>
    <row r="167" spans="1:24" s="16" customFormat="1" ht="45.75" customHeight="1">
      <c r="A167" s="25">
        <v>24</v>
      </c>
      <c r="B167" s="1">
        <v>2432830277</v>
      </c>
      <c r="C167" s="1" t="s">
        <v>43</v>
      </c>
      <c r="D167" s="1" t="s">
        <v>102</v>
      </c>
      <c r="E167" s="2" t="s">
        <v>1020</v>
      </c>
      <c r="F167" s="3" t="s">
        <v>369</v>
      </c>
      <c r="G167" s="2" t="s">
        <v>363</v>
      </c>
      <c r="H167" s="2" t="s">
        <v>1021</v>
      </c>
      <c r="I167" s="1" t="s">
        <v>1393</v>
      </c>
      <c r="J167" s="1" t="s">
        <v>1272</v>
      </c>
      <c r="K167" s="3" t="s">
        <v>364</v>
      </c>
      <c r="L167" s="3" t="s">
        <v>699</v>
      </c>
      <c r="M167" s="4">
        <v>41760</v>
      </c>
      <c r="N167" s="4">
        <v>43922</v>
      </c>
      <c r="O167" s="41">
        <f t="shared" si="21"/>
        <v>46112</v>
      </c>
      <c r="P167" s="1" t="s">
        <v>134</v>
      </c>
      <c r="Q167" s="4" t="s">
        <v>562</v>
      </c>
      <c r="R167" s="4" t="s">
        <v>882</v>
      </c>
      <c r="S167" s="4" t="s">
        <v>990</v>
      </c>
      <c r="T167" s="4" t="s">
        <v>990</v>
      </c>
      <c r="U167" s="4"/>
      <c r="V167" s="4"/>
      <c r="W167" s="4" t="s">
        <v>1123</v>
      </c>
      <c r="X167" s="78" t="str">
        <f t="shared" si="22"/>
        <v>相談支援事業所「ファイト」</v>
      </c>
    </row>
    <row r="168" spans="1:24" s="16" customFormat="1" ht="45.75" customHeight="1">
      <c r="A168" s="25">
        <v>25</v>
      </c>
      <c r="B168" s="1">
        <v>2432830293</v>
      </c>
      <c r="C168" s="1" t="s">
        <v>43</v>
      </c>
      <c r="D168" s="1" t="s">
        <v>100</v>
      </c>
      <c r="E168" s="2" t="s">
        <v>1154</v>
      </c>
      <c r="F168" s="3" t="s">
        <v>1155</v>
      </c>
      <c r="G168" s="2" t="s">
        <v>387</v>
      </c>
      <c r="H168" s="2" t="s">
        <v>1017</v>
      </c>
      <c r="I168" s="1" t="s">
        <v>1156</v>
      </c>
      <c r="J168" s="1" t="s">
        <v>1157</v>
      </c>
      <c r="K168" s="3" t="s">
        <v>386</v>
      </c>
      <c r="L168" s="3" t="s">
        <v>700</v>
      </c>
      <c r="M168" s="4">
        <v>41852</v>
      </c>
      <c r="N168" s="4">
        <v>44044</v>
      </c>
      <c r="O168" s="41">
        <f t="shared" si="21"/>
        <v>46234</v>
      </c>
      <c r="P168" s="1" t="s">
        <v>134</v>
      </c>
      <c r="Q168" s="4" t="s">
        <v>562</v>
      </c>
      <c r="R168" s="4"/>
      <c r="S168" s="4" t="s">
        <v>1065</v>
      </c>
      <c r="T168" s="35" t="s">
        <v>1249</v>
      </c>
      <c r="U168" s="4"/>
      <c r="V168" s="4"/>
      <c r="W168" s="4"/>
      <c r="X168" s="78" t="str">
        <f t="shared" si="22"/>
        <v>大紀町障がい者（児）相談支援センター</v>
      </c>
    </row>
    <row r="169" spans="1:24" s="16" customFormat="1" ht="45.75" customHeight="1">
      <c r="A169" s="25">
        <v>26</v>
      </c>
      <c r="B169" s="1">
        <v>2432830301</v>
      </c>
      <c r="C169" s="1" t="s">
        <v>485</v>
      </c>
      <c r="D169" s="1" t="s">
        <v>100</v>
      </c>
      <c r="E169" s="2" t="s">
        <v>498</v>
      </c>
      <c r="F169" s="3" t="s">
        <v>504</v>
      </c>
      <c r="G169" s="2" t="s">
        <v>245</v>
      </c>
      <c r="H169" s="2" t="s">
        <v>499</v>
      </c>
      <c r="I169" s="1" t="s">
        <v>505</v>
      </c>
      <c r="J169" s="1" t="s">
        <v>506</v>
      </c>
      <c r="K169" s="3" t="s">
        <v>500</v>
      </c>
      <c r="L169" s="3" t="s">
        <v>704</v>
      </c>
      <c r="M169" s="4">
        <v>42036</v>
      </c>
      <c r="N169" s="4">
        <v>44228</v>
      </c>
      <c r="O169" s="41">
        <f t="shared" si="21"/>
        <v>46418</v>
      </c>
      <c r="P169" s="1" t="s">
        <v>134</v>
      </c>
      <c r="Q169" s="4" t="s">
        <v>562</v>
      </c>
      <c r="R169" s="4"/>
      <c r="S169" s="4"/>
      <c r="T169" s="4"/>
      <c r="U169" s="4"/>
      <c r="V169" s="4"/>
      <c r="W169" s="4"/>
      <c r="X169" s="78" t="str">
        <f t="shared" si="22"/>
        <v>相談支援事業所みらい</v>
      </c>
    </row>
    <row r="170" spans="1:24" s="16" customFormat="1" ht="45.75" customHeight="1">
      <c r="A170" s="25">
        <v>27</v>
      </c>
      <c r="B170" s="1">
        <v>2432830319</v>
      </c>
      <c r="C170" s="1" t="s">
        <v>43</v>
      </c>
      <c r="D170" s="1" t="s">
        <v>536</v>
      </c>
      <c r="E170" s="2" t="s">
        <v>539</v>
      </c>
      <c r="F170" s="3" t="s">
        <v>553</v>
      </c>
      <c r="G170" s="2" t="s">
        <v>245</v>
      </c>
      <c r="H170" s="2" t="s">
        <v>540</v>
      </c>
      <c r="I170" s="1" t="s">
        <v>554</v>
      </c>
      <c r="J170" s="1" t="s">
        <v>555</v>
      </c>
      <c r="K170" s="3" t="s">
        <v>541</v>
      </c>
      <c r="L170" s="3" t="s">
        <v>707</v>
      </c>
      <c r="M170" s="4">
        <v>42095</v>
      </c>
      <c r="N170" s="4">
        <v>44287</v>
      </c>
      <c r="O170" s="41">
        <f t="shared" si="21"/>
        <v>46477</v>
      </c>
      <c r="P170" s="1" t="s">
        <v>134</v>
      </c>
      <c r="Q170" s="4" t="s">
        <v>562</v>
      </c>
      <c r="R170" s="4" t="s">
        <v>1123</v>
      </c>
      <c r="S170" s="4" t="s">
        <v>1123</v>
      </c>
      <c r="T170" s="4" t="s">
        <v>1124</v>
      </c>
      <c r="U170" s="4"/>
      <c r="V170" s="4"/>
      <c r="W170" s="4"/>
      <c r="X170" s="78" t="str">
        <f>E170</f>
        <v>宮の里ライフステーション</v>
      </c>
    </row>
    <row r="171" spans="1:24" s="16" customFormat="1" ht="45.75" customHeight="1">
      <c r="A171" s="25">
        <v>28</v>
      </c>
      <c r="B171" s="1">
        <v>2432830335</v>
      </c>
      <c r="C171" s="1" t="s">
        <v>43</v>
      </c>
      <c r="D171" s="1" t="s">
        <v>98</v>
      </c>
      <c r="E171" s="2" t="s">
        <v>1461</v>
      </c>
      <c r="F171" s="3" t="s">
        <v>1462</v>
      </c>
      <c r="G171" s="2" t="s">
        <v>1463</v>
      </c>
      <c r="H171" s="2" t="s">
        <v>1464</v>
      </c>
      <c r="I171" s="1" t="s">
        <v>1465</v>
      </c>
      <c r="J171" s="1" t="s">
        <v>1466</v>
      </c>
      <c r="K171" s="3" t="s">
        <v>1467</v>
      </c>
      <c r="L171" s="3" t="s">
        <v>1468</v>
      </c>
      <c r="M171" s="4">
        <v>44986</v>
      </c>
      <c r="N171" s="4"/>
      <c r="O171" s="41">
        <f t="shared" si="21"/>
        <v>47177</v>
      </c>
      <c r="P171" s="1" t="s">
        <v>134</v>
      </c>
      <c r="Q171" s="4" t="s">
        <v>562</v>
      </c>
      <c r="R171" s="4"/>
      <c r="S171" s="4" t="s">
        <v>1123</v>
      </c>
      <c r="T171" s="4"/>
      <c r="U171" s="4"/>
      <c r="V171" s="4"/>
      <c r="W171" s="4"/>
      <c r="X171" s="78" t="str">
        <f>E171</f>
        <v>障害者相談支援事業所はあと</v>
      </c>
    </row>
    <row r="172" spans="1:24" s="18" customFormat="1" ht="19.5" customHeight="1">
      <c r="A172" s="125" t="s">
        <v>523</v>
      </c>
      <c r="B172" s="114"/>
      <c r="C172" s="115">
        <f>COUNT(B144:B171)</f>
        <v>28</v>
      </c>
      <c r="D172" s="116" t="s">
        <v>524</v>
      </c>
      <c r="E172" s="116"/>
      <c r="F172" s="116"/>
      <c r="G172" s="116"/>
      <c r="H172" s="117"/>
      <c r="I172" s="115"/>
      <c r="J172" s="115"/>
      <c r="K172" s="117"/>
      <c r="L172" s="117"/>
      <c r="M172" s="118"/>
      <c r="N172" s="118"/>
      <c r="O172" s="118"/>
      <c r="P172" s="119"/>
      <c r="Q172" s="118"/>
      <c r="R172" s="118"/>
      <c r="S172" s="118"/>
      <c r="T172" s="118"/>
      <c r="U172" s="118"/>
      <c r="V172" s="118"/>
      <c r="W172" s="118"/>
      <c r="X172" s="57"/>
    </row>
    <row r="173" spans="1:24" s="16" customFormat="1" ht="45.75" customHeight="1">
      <c r="A173" s="25">
        <v>1</v>
      </c>
      <c r="B173" s="25">
        <v>2431200431</v>
      </c>
      <c r="C173" s="1" t="s">
        <v>43</v>
      </c>
      <c r="D173" s="1" t="s">
        <v>42</v>
      </c>
      <c r="E173" s="19" t="s">
        <v>1127</v>
      </c>
      <c r="F173" s="26" t="s">
        <v>1128</v>
      </c>
      <c r="G173" s="19" t="s">
        <v>63</v>
      </c>
      <c r="H173" s="19" t="s">
        <v>1578</v>
      </c>
      <c r="I173" s="32" t="s">
        <v>94</v>
      </c>
      <c r="J173" s="32" t="s">
        <v>1136</v>
      </c>
      <c r="K173" s="19" t="s">
        <v>48</v>
      </c>
      <c r="L173" s="19" t="s">
        <v>1129</v>
      </c>
      <c r="M173" s="4">
        <v>41000</v>
      </c>
      <c r="N173" s="4">
        <v>43191</v>
      </c>
      <c r="O173" s="41">
        <f aca="true" t="shared" si="23" ref="O173:O185">DATE(YEAR(MAX(M173:N173))+6,MONTH(MAX(M173:N173)),DAY(MAX(M173:N173)))-1</f>
        <v>45382</v>
      </c>
      <c r="P173" s="1" t="s">
        <v>876</v>
      </c>
      <c r="Q173" s="35" t="s">
        <v>1062</v>
      </c>
      <c r="R173" s="4"/>
      <c r="S173" s="4" t="s">
        <v>882</v>
      </c>
      <c r="T173" s="4" t="s">
        <v>882</v>
      </c>
      <c r="U173" s="4"/>
      <c r="V173" s="4"/>
      <c r="W173" s="1" t="s">
        <v>1123</v>
      </c>
      <c r="X173" s="78" t="str">
        <f aca="true" t="shared" si="24" ref="X173:X185">E173</f>
        <v>伊賀市社会福祉協議会　紬　つむぎ</v>
      </c>
    </row>
    <row r="174" spans="1:24" s="16" customFormat="1" ht="45.75" customHeight="1">
      <c r="A174" s="25">
        <v>2</v>
      </c>
      <c r="B174" s="25">
        <v>2431200449</v>
      </c>
      <c r="C174" s="1" t="s">
        <v>43</v>
      </c>
      <c r="D174" s="1" t="s">
        <v>155</v>
      </c>
      <c r="E174" s="19" t="s">
        <v>156</v>
      </c>
      <c r="F174" s="26" t="s">
        <v>1308</v>
      </c>
      <c r="G174" s="19" t="s">
        <v>63</v>
      </c>
      <c r="H174" s="19" t="s">
        <v>1389</v>
      </c>
      <c r="I174" s="32" t="s">
        <v>1390</v>
      </c>
      <c r="J174" s="32" t="s">
        <v>1391</v>
      </c>
      <c r="K174" s="19" t="s">
        <v>157</v>
      </c>
      <c r="L174" s="3" t="s">
        <v>708</v>
      </c>
      <c r="M174" s="4">
        <v>41122</v>
      </c>
      <c r="N174" s="4">
        <v>43313</v>
      </c>
      <c r="O174" s="41">
        <f t="shared" si="23"/>
        <v>45504</v>
      </c>
      <c r="P174" s="1" t="s">
        <v>876</v>
      </c>
      <c r="Q174" s="35" t="s">
        <v>1062</v>
      </c>
      <c r="R174" s="4" t="s">
        <v>882</v>
      </c>
      <c r="S174" s="35" t="s">
        <v>1310</v>
      </c>
      <c r="T174" s="4" t="s">
        <v>1018</v>
      </c>
      <c r="U174" s="4"/>
      <c r="V174" s="4"/>
      <c r="W174" s="4" t="s">
        <v>882</v>
      </c>
      <c r="X174" s="78" t="str">
        <f t="shared" si="24"/>
        <v>ふっくりあ</v>
      </c>
    </row>
    <row r="175" spans="1:24" s="16" customFormat="1" ht="45.75" customHeight="1">
      <c r="A175" s="25">
        <v>3</v>
      </c>
      <c r="B175" s="25">
        <v>2431200456</v>
      </c>
      <c r="C175" s="1" t="s">
        <v>43</v>
      </c>
      <c r="D175" s="1"/>
      <c r="E175" s="19" t="s">
        <v>171</v>
      </c>
      <c r="F175" s="26" t="s">
        <v>172</v>
      </c>
      <c r="G175" s="19" t="s">
        <v>63</v>
      </c>
      <c r="H175" s="19" t="s">
        <v>173</v>
      </c>
      <c r="I175" s="32" t="s">
        <v>174</v>
      </c>
      <c r="J175" s="32" t="s">
        <v>174</v>
      </c>
      <c r="K175" s="19" t="s">
        <v>175</v>
      </c>
      <c r="L175" s="3" t="s">
        <v>709</v>
      </c>
      <c r="M175" s="4">
        <v>41153</v>
      </c>
      <c r="N175" s="4">
        <v>43344</v>
      </c>
      <c r="O175" s="41">
        <f t="shared" si="23"/>
        <v>45535</v>
      </c>
      <c r="P175" s="1" t="s">
        <v>876</v>
      </c>
      <c r="Q175" s="4" t="s">
        <v>562</v>
      </c>
      <c r="R175" s="4"/>
      <c r="S175" s="4"/>
      <c r="T175" s="4"/>
      <c r="U175" s="4"/>
      <c r="V175" s="4"/>
      <c r="W175" s="4"/>
      <c r="X175" s="78" t="str">
        <f t="shared" si="24"/>
        <v>指定特定相談支援事業所　さぽ</v>
      </c>
    </row>
    <row r="176" spans="1:24" s="16" customFormat="1" ht="45.75" customHeight="1">
      <c r="A176" s="25">
        <v>4</v>
      </c>
      <c r="B176" s="1">
        <v>2431200555</v>
      </c>
      <c r="C176" s="1" t="s">
        <v>43</v>
      </c>
      <c r="D176" s="1" t="s">
        <v>100</v>
      </c>
      <c r="E176" s="2" t="s">
        <v>320</v>
      </c>
      <c r="F176" s="3" t="s">
        <v>321</v>
      </c>
      <c r="G176" s="2" t="s">
        <v>322</v>
      </c>
      <c r="H176" s="2" t="s">
        <v>1108</v>
      </c>
      <c r="I176" s="1" t="s">
        <v>323</v>
      </c>
      <c r="J176" s="1"/>
      <c r="K176" s="22" t="s">
        <v>324</v>
      </c>
      <c r="L176" s="3" t="s">
        <v>710</v>
      </c>
      <c r="M176" s="4">
        <v>41730</v>
      </c>
      <c r="N176" s="4">
        <v>43922</v>
      </c>
      <c r="O176" s="41">
        <f aca="true" t="shared" si="25" ref="O176:O181">DATE(YEAR(MAX(M176:N176))+6,MONTH(MAX(M176:N176)),DAY(MAX(M176:N176)))-1</f>
        <v>46112</v>
      </c>
      <c r="P176" s="1" t="s">
        <v>876</v>
      </c>
      <c r="Q176" s="4" t="s">
        <v>562</v>
      </c>
      <c r="R176" s="4"/>
      <c r="S176" s="4"/>
      <c r="T176" s="4"/>
      <c r="U176" s="4"/>
      <c r="V176" s="4"/>
      <c r="W176" s="4"/>
      <c r="X176" s="78" t="str">
        <f aca="true" t="shared" si="26" ref="X176:X181">E176</f>
        <v>いが児童発達支援センターれいあろは</v>
      </c>
    </row>
    <row r="177" spans="1:24" s="16" customFormat="1" ht="45.75" customHeight="1">
      <c r="A177" s="25">
        <v>5</v>
      </c>
      <c r="B177" s="1">
        <v>2431200563</v>
      </c>
      <c r="C177" s="1" t="s">
        <v>43</v>
      </c>
      <c r="D177" s="1" t="s">
        <v>753</v>
      </c>
      <c r="E177" s="2" t="s">
        <v>1251</v>
      </c>
      <c r="F177" s="3" t="s">
        <v>325</v>
      </c>
      <c r="G177" s="2" t="s">
        <v>322</v>
      </c>
      <c r="H177" s="2" t="s">
        <v>326</v>
      </c>
      <c r="I177" s="1" t="s">
        <v>1252</v>
      </c>
      <c r="J177" s="1" t="s">
        <v>327</v>
      </c>
      <c r="K177" s="22" t="s">
        <v>328</v>
      </c>
      <c r="L177" s="3" t="s">
        <v>712</v>
      </c>
      <c r="M177" s="4">
        <v>41730</v>
      </c>
      <c r="N177" s="4">
        <v>43922</v>
      </c>
      <c r="O177" s="41">
        <f t="shared" si="25"/>
        <v>46112</v>
      </c>
      <c r="P177" s="1" t="s">
        <v>876</v>
      </c>
      <c r="Q177" s="35" t="s">
        <v>1062</v>
      </c>
      <c r="R177" s="4" t="s">
        <v>1065</v>
      </c>
      <c r="S177" s="4" t="s">
        <v>1065</v>
      </c>
      <c r="T177" s="4" t="s">
        <v>882</v>
      </c>
      <c r="U177" s="4"/>
      <c r="V177" s="4"/>
      <c r="W177" s="4" t="s">
        <v>882</v>
      </c>
      <c r="X177" s="78" t="str">
        <f t="shared" si="26"/>
        <v>相談支援事業所　すきっぷ</v>
      </c>
    </row>
    <row r="178" spans="1:24" s="16" customFormat="1" ht="45.75" customHeight="1">
      <c r="A178" s="25">
        <v>6</v>
      </c>
      <c r="B178" s="1">
        <v>2431200605</v>
      </c>
      <c r="C178" s="1" t="s">
        <v>43</v>
      </c>
      <c r="D178" s="1"/>
      <c r="E178" s="2" t="s">
        <v>473</v>
      </c>
      <c r="F178" s="3" t="s">
        <v>474</v>
      </c>
      <c r="G178" s="2" t="s">
        <v>63</v>
      </c>
      <c r="H178" s="2" t="s">
        <v>1385</v>
      </c>
      <c r="I178" s="1" t="s">
        <v>475</v>
      </c>
      <c r="J178" s="1" t="s">
        <v>1392</v>
      </c>
      <c r="K178" s="3" t="s">
        <v>476</v>
      </c>
      <c r="L178" s="3" t="s">
        <v>713</v>
      </c>
      <c r="M178" s="4">
        <v>41974</v>
      </c>
      <c r="N178" s="4">
        <v>44166</v>
      </c>
      <c r="O178" s="41">
        <f t="shared" si="25"/>
        <v>46356</v>
      </c>
      <c r="P178" s="1" t="s">
        <v>876</v>
      </c>
      <c r="Q178" s="4" t="s">
        <v>562</v>
      </c>
      <c r="R178" s="4"/>
      <c r="S178" s="4"/>
      <c r="T178" s="4"/>
      <c r="U178" s="4"/>
      <c r="V178" s="4"/>
      <c r="W178" s="4" t="s">
        <v>1123</v>
      </c>
      <c r="X178" s="78" t="str">
        <f t="shared" si="26"/>
        <v>特定相談支援事業所クリーンズハート</v>
      </c>
    </row>
    <row r="179" spans="1:24" s="16" customFormat="1" ht="45.75" customHeight="1">
      <c r="A179" s="25">
        <v>7</v>
      </c>
      <c r="B179" s="5">
        <v>2431200647</v>
      </c>
      <c r="C179" s="1" t="s">
        <v>43</v>
      </c>
      <c r="D179" s="1"/>
      <c r="E179" s="2" t="s">
        <v>802</v>
      </c>
      <c r="F179" s="3" t="s">
        <v>1308</v>
      </c>
      <c r="G179" s="2" t="s">
        <v>803</v>
      </c>
      <c r="H179" s="3" t="s">
        <v>1309</v>
      </c>
      <c r="I179" s="1" t="s">
        <v>1400</v>
      </c>
      <c r="J179" s="1" t="s">
        <v>1401</v>
      </c>
      <c r="K179" s="3" t="s">
        <v>804</v>
      </c>
      <c r="L179" s="3" t="s">
        <v>861</v>
      </c>
      <c r="M179" s="4">
        <v>42675</v>
      </c>
      <c r="N179" s="4">
        <v>44866</v>
      </c>
      <c r="O179" s="41">
        <f t="shared" si="25"/>
        <v>47057</v>
      </c>
      <c r="P179" s="1" t="s">
        <v>876</v>
      </c>
      <c r="Q179" s="4" t="s">
        <v>562</v>
      </c>
      <c r="R179" s="4"/>
      <c r="S179" s="4"/>
      <c r="T179" s="4" t="s">
        <v>882</v>
      </c>
      <c r="U179" s="4"/>
      <c r="V179" s="4"/>
      <c r="W179" s="4"/>
      <c r="X179" s="78" t="str">
        <f t="shared" si="26"/>
        <v>相談支援事業所　すばる</v>
      </c>
    </row>
    <row r="180" spans="1:24" s="16" customFormat="1" ht="45.75" customHeight="1">
      <c r="A180" s="25">
        <v>8</v>
      </c>
      <c r="B180" s="5">
        <v>2431200654</v>
      </c>
      <c r="C180" s="1" t="s">
        <v>43</v>
      </c>
      <c r="D180" s="1" t="s">
        <v>100</v>
      </c>
      <c r="E180" s="2" t="s">
        <v>1254</v>
      </c>
      <c r="F180" s="33" t="s">
        <v>1257</v>
      </c>
      <c r="G180" s="2" t="s">
        <v>63</v>
      </c>
      <c r="H180" s="83" t="s">
        <v>1260</v>
      </c>
      <c r="I180" s="32" t="s">
        <v>1258</v>
      </c>
      <c r="J180" s="32" t="s">
        <v>1259</v>
      </c>
      <c r="K180" s="83" t="s">
        <v>1255</v>
      </c>
      <c r="L180" s="83" t="s">
        <v>1256</v>
      </c>
      <c r="M180" s="4">
        <v>44378</v>
      </c>
      <c r="N180" s="4"/>
      <c r="O180" s="41">
        <f t="shared" si="25"/>
        <v>46568</v>
      </c>
      <c r="P180" s="1" t="s">
        <v>876</v>
      </c>
      <c r="Q180" s="4" t="s">
        <v>562</v>
      </c>
      <c r="R180" s="4" t="s">
        <v>882</v>
      </c>
      <c r="S180" s="4" t="s">
        <v>882</v>
      </c>
      <c r="T180" s="4"/>
      <c r="U180" s="4"/>
      <c r="V180" s="4"/>
      <c r="W180" s="4"/>
      <c r="X180" s="78" t="str">
        <f t="shared" si="26"/>
        <v>えん　ソーシャルサポート</v>
      </c>
    </row>
    <row r="181" spans="1:24" s="16" customFormat="1" ht="45.75" customHeight="1">
      <c r="A181" s="25">
        <v>9</v>
      </c>
      <c r="B181" s="1">
        <v>2431200670</v>
      </c>
      <c r="C181" s="33" t="s">
        <v>43</v>
      </c>
      <c r="D181" s="1" t="s">
        <v>98</v>
      </c>
      <c r="E181" s="53" t="s">
        <v>1563</v>
      </c>
      <c r="F181" s="2" t="s">
        <v>1564</v>
      </c>
      <c r="G181" s="16" t="s">
        <v>12</v>
      </c>
      <c r="H181" s="83" t="s">
        <v>1567</v>
      </c>
      <c r="I181" s="32" t="s">
        <v>1565</v>
      </c>
      <c r="J181" s="32" t="s">
        <v>1566</v>
      </c>
      <c r="K181" s="1" t="s">
        <v>1561</v>
      </c>
      <c r="L181" s="2" t="s">
        <v>1562</v>
      </c>
      <c r="M181" s="4">
        <v>45231</v>
      </c>
      <c r="N181" s="4"/>
      <c r="O181" s="41">
        <f t="shared" si="25"/>
        <v>47422</v>
      </c>
      <c r="P181" s="1" t="s">
        <v>876</v>
      </c>
      <c r="Q181" s="4" t="s">
        <v>562</v>
      </c>
      <c r="R181" s="4" t="s">
        <v>882</v>
      </c>
      <c r="S181" s="4"/>
      <c r="T181" s="4"/>
      <c r="U181" s="4"/>
      <c r="V181" s="4"/>
      <c r="W181" s="4"/>
      <c r="X181" s="78" t="str">
        <f t="shared" si="26"/>
        <v>伊賀相談支援事業所　ほほえみ</v>
      </c>
    </row>
    <row r="182" spans="1:24" s="17" customFormat="1" ht="45.75" customHeight="1">
      <c r="A182" s="25">
        <v>10</v>
      </c>
      <c r="B182" s="25">
        <v>2431300397</v>
      </c>
      <c r="C182" s="1" t="s">
        <v>43</v>
      </c>
      <c r="D182" s="1" t="s">
        <v>98</v>
      </c>
      <c r="E182" s="19" t="s">
        <v>131</v>
      </c>
      <c r="F182" s="26" t="s">
        <v>188</v>
      </c>
      <c r="G182" s="19" t="s">
        <v>132</v>
      </c>
      <c r="H182" s="31" t="s">
        <v>189</v>
      </c>
      <c r="I182" s="1" t="s">
        <v>190</v>
      </c>
      <c r="J182" s="1" t="s">
        <v>191</v>
      </c>
      <c r="K182" s="19" t="s">
        <v>133</v>
      </c>
      <c r="L182" s="3" t="s">
        <v>710</v>
      </c>
      <c r="M182" s="4">
        <v>41030</v>
      </c>
      <c r="N182" s="4">
        <v>43221</v>
      </c>
      <c r="O182" s="41">
        <f t="shared" si="23"/>
        <v>45412</v>
      </c>
      <c r="P182" s="1" t="s">
        <v>876</v>
      </c>
      <c r="Q182" s="4" t="s">
        <v>562</v>
      </c>
      <c r="R182" s="4"/>
      <c r="S182" s="4" t="s">
        <v>1123</v>
      </c>
      <c r="T182" s="4"/>
      <c r="U182" s="4"/>
      <c r="V182" s="4"/>
      <c r="W182" s="4"/>
      <c r="X182" s="78" t="str">
        <f t="shared" si="24"/>
        <v>児童発達支援センター　どれみ</v>
      </c>
    </row>
    <row r="183" spans="1:24" s="17" customFormat="1" ht="45.75" customHeight="1">
      <c r="A183" s="25">
        <v>11</v>
      </c>
      <c r="B183" s="25">
        <v>2431300421</v>
      </c>
      <c r="C183" s="1" t="s">
        <v>43</v>
      </c>
      <c r="D183" s="1" t="s">
        <v>102</v>
      </c>
      <c r="E183" s="19" t="s">
        <v>179</v>
      </c>
      <c r="F183" s="26" t="s">
        <v>205</v>
      </c>
      <c r="G183" s="19" t="s">
        <v>132</v>
      </c>
      <c r="H183" s="19" t="s">
        <v>203</v>
      </c>
      <c r="I183" s="1" t="s">
        <v>204</v>
      </c>
      <c r="J183" s="1" t="s">
        <v>799</v>
      </c>
      <c r="K183" s="19" t="s">
        <v>133</v>
      </c>
      <c r="L183" s="3" t="s">
        <v>710</v>
      </c>
      <c r="M183" s="4">
        <v>41275</v>
      </c>
      <c r="N183" s="4">
        <v>43466</v>
      </c>
      <c r="O183" s="41">
        <f t="shared" si="23"/>
        <v>45657</v>
      </c>
      <c r="P183" s="1" t="s">
        <v>876</v>
      </c>
      <c r="Q183" s="4" t="s">
        <v>1062</v>
      </c>
      <c r="R183" s="35" t="s">
        <v>1123</v>
      </c>
      <c r="S183" s="35" t="s">
        <v>1123</v>
      </c>
      <c r="T183" s="4" t="s">
        <v>884</v>
      </c>
      <c r="U183" s="35" t="s">
        <v>1123</v>
      </c>
      <c r="V183" s="4"/>
      <c r="W183" s="35" t="s">
        <v>1123</v>
      </c>
      <c r="X183" s="78" t="str">
        <f t="shared" si="24"/>
        <v>のーまらいふ　暖</v>
      </c>
    </row>
    <row r="184" spans="1:24" s="16" customFormat="1" ht="45.75" customHeight="1">
      <c r="A184" s="25">
        <v>12</v>
      </c>
      <c r="B184" s="1">
        <v>2431300462</v>
      </c>
      <c r="C184" s="1" t="s">
        <v>43</v>
      </c>
      <c r="D184" s="1" t="s">
        <v>42</v>
      </c>
      <c r="E184" s="2" t="s">
        <v>292</v>
      </c>
      <c r="F184" s="3" t="s">
        <v>293</v>
      </c>
      <c r="G184" s="2" t="s">
        <v>295</v>
      </c>
      <c r="H184" s="2" t="s">
        <v>294</v>
      </c>
      <c r="I184" s="1" t="s">
        <v>296</v>
      </c>
      <c r="J184" s="1" t="s">
        <v>297</v>
      </c>
      <c r="K184" s="22" t="s">
        <v>298</v>
      </c>
      <c r="L184" s="3" t="s">
        <v>711</v>
      </c>
      <c r="M184" s="4">
        <v>41730</v>
      </c>
      <c r="N184" s="4">
        <v>43922</v>
      </c>
      <c r="O184" s="41">
        <f>DATE(YEAR(MAX(M184:N184))+6,MONTH(MAX(M184:N184)),DAY(MAX(M184:N184)))-1</f>
        <v>46112</v>
      </c>
      <c r="P184" s="1" t="s">
        <v>876</v>
      </c>
      <c r="Q184" s="4" t="s">
        <v>883</v>
      </c>
      <c r="R184" s="35" t="s">
        <v>1123</v>
      </c>
      <c r="S184" s="4"/>
      <c r="T184" s="4" t="s">
        <v>882</v>
      </c>
      <c r="U184" s="4"/>
      <c r="V184" s="4"/>
      <c r="W184" s="4" t="s">
        <v>882</v>
      </c>
      <c r="X184" s="78" t="str">
        <f>E184</f>
        <v>相談支援事業所てらだ</v>
      </c>
    </row>
    <row r="185" spans="1:24" s="16" customFormat="1" ht="45.75" customHeight="1">
      <c r="A185" s="131">
        <v>13</v>
      </c>
      <c r="B185" s="133">
        <v>2431300512</v>
      </c>
      <c r="C185" s="133" t="s">
        <v>43</v>
      </c>
      <c r="D185" s="133"/>
      <c r="E185" s="138" t="s">
        <v>1587</v>
      </c>
      <c r="F185" s="135" t="s">
        <v>1588</v>
      </c>
      <c r="G185" s="138" t="s">
        <v>1590</v>
      </c>
      <c r="H185" s="138" t="s">
        <v>1591</v>
      </c>
      <c r="I185" s="133" t="s">
        <v>1589</v>
      </c>
      <c r="J185" s="133"/>
      <c r="K185" s="139" t="s">
        <v>1592</v>
      </c>
      <c r="L185" s="140" t="s">
        <v>1593</v>
      </c>
      <c r="M185" s="129">
        <v>45261</v>
      </c>
      <c r="N185" s="129"/>
      <c r="O185" s="136">
        <f t="shared" si="23"/>
        <v>47452</v>
      </c>
      <c r="P185" s="133" t="s">
        <v>876</v>
      </c>
      <c r="Q185" s="129" t="s">
        <v>562</v>
      </c>
      <c r="R185" s="128"/>
      <c r="S185" s="129"/>
      <c r="T185" s="129"/>
      <c r="U185" s="129"/>
      <c r="V185" s="129"/>
      <c r="W185" s="129"/>
      <c r="X185" s="78" t="str">
        <f t="shared" si="24"/>
        <v>相談支援事業所　し：ゆい</v>
      </c>
    </row>
    <row r="186" spans="1:24" s="18" customFormat="1" ht="19.5" customHeight="1">
      <c r="A186" s="105" t="s">
        <v>525</v>
      </c>
      <c r="B186" s="114"/>
      <c r="C186" s="106">
        <f>COUNT(B173:B185)</f>
        <v>13</v>
      </c>
      <c r="D186" s="108" t="s">
        <v>526</v>
      </c>
      <c r="E186" s="108"/>
      <c r="F186" s="108"/>
      <c r="G186" s="108"/>
      <c r="H186" s="109"/>
      <c r="I186" s="106"/>
      <c r="J186" s="106"/>
      <c r="K186" s="109"/>
      <c r="L186" s="109"/>
      <c r="M186" s="110"/>
      <c r="N186" s="110"/>
      <c r="O186" s="110"/>
      <c r="P186" s="111"/>
      <c r="Q186" s="110"/>
      <c r="R186" s="110"/>
      <c r="S186" s="110"/>
      <c r="T186" s="110"/>
      <c r="U186" s="110"/>
      <c r="V186" s="110"/>
      <c r="W186" s="110"/>
      <c r="X186" s="57"/>
    </row>
    <row r="187" spans="1:24" s="14" customFormat="1" ht="45.75" customHeight="1">
      <c r="A187" s="1">
        <v>1</v>
      </c>
      <c r="B187" s="1">
        <v>2431000104</v>
      </c>
      <c r="C187" s="1" t="s">
        <v>43</v>
      </c>
      <c r="D187" s="1" t="s">
        <v>102</v>
      </c>
      <c r="E187" s="2" t="s">
        <v>34</v>
      </c>
      <c r="F187" s="1" t="s">
        <v>259</v>
      </c>
      <c r="G187" s="3" t="s">
        <v>35</v>
      </c>
      <c r="H187" s="3" t="s">
        <v>260</v>
      </c>
      <c r="I187" s="1" t="s">
        <v>261</v>
      </c>
      <c r="J187" s="1" t="s">
        <v>262</v>
      </c>
      <c r="K187" s="3" t="s">
        <v>36</v>
      </c>
      <c r="L187" s="3" t="s">
        <v>715</v>
      </c>
      <c r="M187" s="4">
        <v>41030</v>
      </c>
      <c r="N187" s="4">
        <v>43221</v>
      </c>
      <c r="O187" s="41">
        <f>DATE(YEAR(MAX(M187:N187))+6,MONTH(MAX(M187:N187)),DAY(MAX(M187:N187)))-1</f>
        <v>45412</v>
      </c>
      <c r="P187" s="24" t="s">
        <v>134</v>
      </c>
      <c r="Q187" s="4" t="s">
        <v>562</v>
      </c>
      <c r="R187" s="4"/>
      <c r="S187" s="4" t="s">
        <v>1065</v>
      </c>
      <c r="T187" s="4"/>
      <c r="U187" s="4"/>
      <c r="V187" s="4"/>
      <c r="W187" s="4"/>
      <c r="X187" s="14" t="str">
        <f>E187</f>
        <v>障がい者相談支援
センターありす</v>
      </c>
    </row>
    <row r="188" spans="1:24" s="17" customFormat="1" ht="45.75" customHeight="1">
      <c r="A188" s="25">
        <v>2</v>
      </c>
      <c r="B188" s="25">
        <v>2431000112</v>
      </c>
      <c r="C188" s="1" t="s">
        <v>43</v>
      </c>
      <c r="D188" s="1" t="s">
        <v>102</v>
      </c>
      <c r="E188" s="19" t="s">
        <v>563</v>
      </c>
      <c r="F188" s="26" t="s">
        <v>85</v>
      </c>
      <c r="G188" s="3" t="s">
        <v>35</v>
      </c>
      <c r="H188" s="19" t="s">
        <v>144</v>
      </c>
      <c r="I188" s="1" t="s">
        <v>90</v>
      </c>
      <c r="J188" s="1" t="s">
        <v>91</v>
      </c>
      <c r="K188" s="19" t="s">
        <v>145</v>
      </c>
      <c r="L188" s="3" t="s">
        <v>714</v>
      </c>
      <c r="M188" s="4">
        <v>41030</v>
      </c>
      <c r="N188" s="4">
        <v>43221</v>
      </c>
      <c r="O188" s="41">
        <f>DATE(YEAR(MAX(M188:N188))+6,MONTH(MAX(M188:N188)),DAY(MAX(M188:N188)))-1</f>
        <v>45412</v>
      </c>
      <c r="P188" s="24" t="s">
        <v>134</v>
      </c>
      <c r="Q188" s="4" t="s">
        <v>562</v>
      </c>
      <c r="R188" s="4"/>
      <c r="S188" s="4" t="s">
        <v>882</v>
      </c>
      <c r="T188" s="4" t="s">
        <v>990</v>
      </c>
      <c r="U188" s="4"/>
      <c r="V188" s="4"/>
      <c r="W188" s="4"/>
      <c r="X188" s="78" t="str">
        <f>E188</f>
        <v>相談支援事業所ぷらん結</v>
      </c>
    </row>
    <row r="189" spans="1:23" s="14" customFormat="1" ht="19.5" customHeight="1">
      <c r="A189" s="105" t="s">
        <v>527</v>
      </c>
      <c r="B189" s="121"/>
      <c r="C189" s="106">
        <f>COUNT(B187:B188)</f>
        <v>2</v>
      </c>
      <c r="D189" s="108" t="s">
        <v>528</v>
      </c>
      <c r="E189" s="108"/>
      <c r="F189" s="108"/>
      <c r="G189" s="108"/>
      <c r="H189" s="109"/>
      <c r="I189" s="106"/>
      <c r="J189" s="106"/>
      <c r="K189" s="109"/>
      <c r="L189" s="109"/>
      <c r="M189" s="110"/>
      <c r="N189" s="110"/>
      <c r="O189" s="110"/>
      <c r="P189" s="111"/>
      <c r="Q189" s="110"/>
      <c r="R189" s="110"/>
      <c r="S189" s="110"/>
      <c r="T189" s="110"/>
      <c r="U189" s="110"/>
      <c r="V189" s="110"/>
      <c r="W189" s="110"/>
    </row>
    <row r="190" spans="1:24" s="14" customFormat="1" ht="45.75" customHeight="1">
      <c r="A190" s="26">
        <v>1</v>
      </c>
      <c r="B190" s="26">
        <v>2431100193</v>
      </c>
      <c r="C190" s="1" t="s">
        <v>43</v>
      </c>
      <c r="D190" s="1" t="s">
        <v>42</v>
      </c>
      <c r="E190" s="19" t="s">
        <v>84</v>
      </c>
      <c r="F190" s="26" t="s">
        <v>86</v>
      </c>
      <c r="G190" s="3" t="s">
        <v>88</v>
      </c>
      <c r="H190" s="19" t="s">
        <v>87</v>
      </c>
      <c r="I190" s="32" t="s">
        <v>92</v>
      </c>
      <c r="J190" s="32" t="s">
        <v>93</v>
      </c>
      <c r="K190" s="19" t="s">
        <v>116</v>
      </c>
      <c r="L190" s="3" t="s">
        <v>716</v>
      </c>
      <c r="M190" s="4">
        <v>41000</v>
      </c>
      <c r="N190" s="4">
        <v>43191</v>
      </c>
      <c r="O190" s="41">
        <f aca="true" t="shared" si="27" ref="O190:O201">DATE(YEAR(MAX(M190:N190))+6,MONTH(MAX(M190:N190)),DAY(MAX(M190:N190)))-1</f>
        <v>45382</v>
      </c>
      <c r="P190" s="1" t="s">
        <v>134</v>
      </c>
      <c r="Q190" s="4" t="s">
        <v>562</v>
      </c>
      <c r="R190" s="4"/>
      <c r="S190" s="4"/>
      <c r="T190" s="4" t="s">
        <v>884</v>
      </c>
      <c r="U190" s="4" t="s">
        <v>882</v>
      </c>
      <c r="V190" s="4"/>
      <c r="W190" s="4"/>
      <c r="X190" s="14" t="str">
        <f aca="true" t="shared" si="28" ref="X190:X201">E190</f>
        <v>相談支援事業所　オランジュ</v>
      </c>
    </row>
    <row r="191" spans="1:24" s="16" customFormat="1" ht="45.75" customHeight="1">
      <c r="A191" s="26">
        <v>2</v>
      </c>
      <c r="B191" s="1">
        <v>2431100227</v>
      </c>
      <c r="C191" s="1" t="s">
        <v>43</v>
      </c>
      <c r="D191" s="1" t="s">
        <v>100</v>
      </c>
      <c r="E191" s="2" t="s">
        <v>286</v>
      </c>
      <c r="F191" s="3" t="s">
        <v>287</v>
      </c>
      <c r="G191" s="2" t="s">
        <v>289</v>
      </c>
      <c r="H191" s="2" t="s">
        <v>290</v>
      </c>
      <c r="I191" s="1" t="s">
        <v>978</v>
      </c>
      <c r="J191" s="1" t="s">
        <v>979</v>
      </c>
      <c r="K191" s="22" t="s">
        <v>291</v>
      </c>
      <c r="L191" s="3" t="s">
        <v>721</v>
      </c>
      <c r="M191" s="4">
        <v>41730</v>
      </c>
      <c r="N191" s="4">
        <v>43922</v>
      </c>
      <c r="O191" s="41">
        <f>DATE(YEAR(MAX(M191:N191))+6,MONTH(MAX(M191:N191)),DAY(MAX(M191:N191)))-1</f>
        <v>46112</v>
      </c>
      <c r="P191" s="1" t="s">
        <v>134</v>
      </c>
      <c r="Q191" s="4" t="s">
        <v>562</v>
      </c>
      <c r="R191" s="4"/>
      <c r="S191" s="4"/>
      <c r="T191" s="4"/>
      <c r="U191" s="4"/>
      <c r="V191" s="4"/>
      <c r="W191" s="4"/>
      <c r="X191" s="78" t="str">
        <f>E191</f>
        <v>相談支援センターらいふ</v>
      </c>
    </row>
    <row r="192" spans="1:24" s="16" customFormat="1" ht="45.75" customHeight="1">
      <c r="A192" s="26">
        <v>3</v>
      </c>
      <c r="B192" s="1">
        <v>2431100235</v>
      </c>
      <c r="C192" s="1" t="s">
        <v>43</v>
      </c>
      <c r="D192" s="1" t="s">
        <v>100</v>
      </c>
      <c r="E192" s="2" t="s">
        <v>389</v>
      </c>
      <c r="F192" s="3" t="s">
        <v>390</v>
      </c>
      <c r="G192" s="2" t="s">
        <v>88</v>
      </c>
      <c r="H192" s="2" t="s">
        <v>426</v>
      </c>
      <c r="I192" s="1" t="s">
        <v>391</v>
      </c>
      <c r="J192" s="1" t="s">
        <v>392</v>
      </c>
      <c r="K192" s="3" t="s">
        <v>393</v>
      </c>
      <c r="L192" s="3" t="s">
        <v>722</v>
      </c>
      <c r="M192" s="4">
        <v>41913</v>
      </c>
      <c r="N192" s="4">
        <v>44105</v>
      </c>
      <c r="O192" s="41">
        <f>DATE(YEAR(MAX(M192:N192))+6,MONTH(MAX(M192:N192)),DAY(MAX(M192:N192)))-1</f>
        <v>46295</v>
      </c>
      <c r="P192" s="1" t="s">
        <v>134</v>
      </c>
      <c r="Q192" s="4" t="s">
        <v>562</v>
      </c>
      <c r="R192" s="4"/>
      <c r="S192" s="4"/>
      <c r="T192" s="4"/>
      <c r="U192" s="4"/>
      <c r="V192" s="4"/>
      <c r="W192" s="4"/>
      <c r="X192" s="78" t="str">
        <f>E192</f>
        <v>熊社協井戸相談支援事業所</v>
      </c>
    </row>
    <row r="193" spans="1:24" s="14" customFormat="1" ht="45.75" customHeight="1">
      <c r="A193" s="26">
        <v>4</v>
      </c>
      <c r="B193" s="26">
        <v>2431100292</v>
      </c>
      <c r="C193" s="1" t="s">
        <v>43</v>
      </c>
      <c r="D193" s="1"/>
      <c r="E193" s="19" t="s">
        <v>758</v>
      </c>
      <c r="F193" s="26" t="s">
        <v>759</v>
      </c>
      <c r="G193" s="3" t="s">
        <v>88</v>
      </c>
      <c r="H193" s="19" t="s">
        <v>760</v>
      </c>
      <c r="I193" s="32" t="s">
        <v>761</v>
      </c>
      <c r="J193" s="32" t="s">
        <v>762</v>
      </c>
      <c r="K193" s="19" t="s">
        <v>763</v>
      </c>
      <c r="L193" s="3" t="s">
        <v>764</v>
      </c>
      <c r="M193" s="4">
        <v>42461</v>
      </c>
      <c r="N193" s="4">
        <v>44652</v>
      </c>
      <c r="O193" s="41">
        <f>DATE(YEAR(MAX(M193:N193))+6,MONTH(MAX(M193:N193)),DAY(MAX(M193:N193)))-1</f>
        <v>46843</v>
      </c>
      <c r="P193" s="1" t="s">
        <v>134</v>
      </c>
      <c r="Q193" s="4" t="s">
        <v>562</v>
      </c>
      <c r="R193" s="4"/>
      <c r="S193" s="4"/>
      <c r="T193" s="4"/>
      <c r="U193" s="4"/>
      <c r="V193" s="4"/>
      <c r="W193" s="4"/>
      <c r="X193" s="14" t="str">
        <f>E193</f>
        <v>相談支援事業所　すまいるしーど</v>
      </c>
    </row>
    <row r="194" spans="1:24" s="16" customFormat="1" ht="45.75" customHeight="1">
      <c r="A194" s="26">
        <v>5</v>
      </c>
      <c r="B194" s="1">
        <v>2431100300</v>
      </c>
      <c r="C194" s="1" t="s">
        <v>43</v>
      </c>
      <c r="D194" s="1"/>
      <c r="E194" s="83" t="s">
        <v>1161</v>
      </c>
      <c r="F194" s="33" t="s">
        <v>86</v>
      </c>
      <c r="G194" s="83" t="s">
        <v>1163</v>
      </c>
      <c r="H194" s="83" t="s">
        <v>1162</v>
      </c>
      <c r="I194" s="32" t="s">
        <v>1164</v>
      </c>
      <c r="J194" s="32" t="s">
        <v>1165</v>
      </c>
      <c r="K194" s="83" t="s">
        <v>1166</v>
      </c>
      <c r="L194" s="83" t="s">
        <v>1167</v>
      </c>
      <c r="M194" s="4">
        <v>44075</v>
      </c>
      <c r="N194" s="4"/>
      <c r="O194" s="41">
        <f>DATE(YEAR(MAX(M194:N194))+6,MONTH(MAX(M194:N194)),DAY(MAX(M194:N194)))-1</f>
        <v>46265</v>
      </c>
      <c r="P194" s="1" t="s">
        <v>134</v>
      </c>
      <c r="Q194" s="4" t="s">
        <v>562</v>
      </c>
      <c r="R194" s="4"/>
      <c r="S194" s="4"/>
      <c r="T194" s="4"/>
      <c r="U194" s="4"/>
      <c r="V194" s="4"/>
      <c r="W194" s="4"/>
      <c r="X194" s="78" t="str">
        <f>E194</f>
        <v>特定相談支援事業所ケアプランセンターあすか</v>
      </c>
    </row>
    <row r="195" spans="1:24" s="17" customFormat="1" ht="45.75" customHeight="1">
      <c r="A195" s="26">
        <v>6</v>
      </c>
      <c r="B195" s="1">
        <v>2431100318</v>
      </c>
      <c r="C195" s="1" t="s">
        <v>43</v>
      </c>
      <c r="D195" s="1" t="s">
        <v>98</v>
      </c>
      <c r="E195" s="83" t="s">
        <v>1362</v>
      </c>
      <c r="F195" s="33" t="s">
        <v>1363</v>
      </c>
      <c r="G195" s="83" t="s">
        <v>1163</v>
      </c>
      <c r="H195" s="83" t="s">
        <v>1364</v>
      </c>
      <c r="I195" s="32" t="s">
        <v>1365</v>
      </c>
      <c r="J195" s="32" t="s">
        <v>1366</v>
      </c>
      <c r="K195" s="83" t="s">
        <v>1367</v>
      </c>
      <c r="L195" s="83" t="s">
        <v>1368</v>
      </c>
      <c r="M195" s="4">
        <v>44652</v>
      </c>
      <c r="N195" s="4"/>
      <c r="O195" s="41">
        <f>DATE(YEAR(MAX(M195:N195))+6,MONTH(MAX(M195:N195)),DAY(MAX(M195:N195)))-1</f>
        <v>46843</v>
      </c>
      <c r="P195" s="1" t="s">
        <v>134</v>
      </c>
      <c r="Q195" s="4" t="s">
        <v>562</v>
      </c>
      <c r="R195" s="4"/>
      <c r="S195" s="4" t="s">
        <v>1123</v>
      </c>
      <c r="T195" s="4"/>
      <c r="U195" s="4"/>
      <c r="V195" s="4"/>
      <c r="W195" s="4"/>
      <c r="X195" s="78" t="str">
        <f>E195</f>
        <v>相談支援センター　SOLEIL</v>
      </c>
    </row>
    <row r="196" spans="1:24" s="16" customFormat="1" ht="45.75" customHeight="1">
      <c r="A196" s="26">
        <v>7</v>
      </c>
      <c r="B196" s="1">
        <v>2433110091</v>
      </c>
      <c r="C196" s="1" t="s">
        <v>43</v>
      </c>
      <c r="D196" s="1" t="s">
        <v>100</v>
      </c>
      <c r="E196" s="2" t="s">
        <v>218</v>
      </c>
      <c r="F196" s="3" t="s">
        <v>219</v>
      </c>
      <c r="G196" s="2" t="s">
        <v>227</v>
      </c>
      <c r="H196" s="2" t="s">
        <v>226</v>
      </c>
      <c r="I196" s="1" t="s">
        <v>221</v>
      </c>
      <c r="J196" s="1" t="s">
        <v>222</v>
      </c>
      <c r="K196" s="3" t="s">
        <v>220</v>
      </c>
      <c r="L196" s="3" t="s">
        <v>717</v>
      </c>
      <c r="M196" s="4">
        <v>41426</v>
      </c>
      <c r="N196" s="4">
        <v>43617</v>
      </c>
      <c r="O196" s="41">
        <f t="shared" si="27"/>
        <v>45808</v>
      </c>
      <c r="P196" s="1" t="s">
        <v>134</v>
      </c>
      <c r="Q196" s="4" t="s">
        <v>562</v>
      </c>
      <c r="R196" s="4"/>
      <c r="S196" s="4"/>
      <c r="T196" s="4"/>
      <c r="U196" s="4"/>
      <c r="V196" s="4"/>
      <c r="W196" s="4"/>
      <c r="X196" s="78" t="str">
        <f t="shared" si="28"/>
        <v>御浜町指定相談支援事業所</v>
      </c>
    </row>
    <row r="197" spans="1:24" s="16" customFormat="1" ht="45.75" customHeight="1">
      <c r="A197" s="26">
        <v>8</v>
      </c>
      <c r="B197" s="1">
        <v>2433110109</v>
      </c>
      <c r="C197" s="1" t="s">
        <v>43</v>
      </c>
      <c r="D197" s="1" t="s">
        <v>100</v>
      </c>
      <c r="E197" s="2" t="s">
        <v>238</v>
      </c>
      <c r="F197" s="3" t="s">
        <v>239</v>
      </c>
      <c r="G197" s="2" t="s">
        <v>227</v>
      </c>
      <c r="H197" s="2" t="s">
        <v>240</v>
      </c>
      <c r="I197" s="1" t="s">
        <v>241</v>
      </c>
      <c r="J197" s="1" t="s">
        <v>242</v>
      </c>
      <c r="K197" s="3" t="s">
        <v>243</v>
      </c>
      <c r="L197" s="3" t="s">
        <v>718</v>
      </c>
      <c r="M197" s="4">
        <v>41579</v>
      </c>
      <c r="N197" s="4">
        <v>43770</v>
      </c>
      <c r="O197" s="41">
        <f t="shared" si="27"/>
        <v>45961</v>
      </c>
      <c r="P197" s="1" t="s">
        <v>134</v>
      </c>
      <c r="Q197" s="4" t="s">
        <v>562</v>
      </c>
      <c r="R197" s="4"/>
      <c r="S197" s="4"/>
      <c r="T197" s="4"/>
      <c r="U197" s="4"/>
      <c r="V197" s="4"/>
      <c r="W197" s="4"/>
      <c r="X197" s="78" t="str">
        <f t="shared" si="28"/>
        <v>NPO法人つどい</v>
      </c>
    </row>
    <row r="198" spans="1:24" s="16" customFormat="1" ht="45.75" customHeight="1">
      <c r="A198" s="26">
        <v>9</v>
      </c>
      <c r="B198" s="1">
        <v>2433110158</v>
      </c>
      <c r="C198" s="1" t="s">
        <v>43</v>
      </c>
      <c r="D198" s="1"/>
      <c r="E198" s="2" t="s">
        <v>1006</v>
      </c>
      <c r="F198" s="3" t="s">
        <v>1007</v>
      </c>
      <c r="G198" s="2" t="s">
        <v>244</v>
      </c>
      <c r="H198" s="2" t="s">
        <v>1008</v>
      </c>
      <c r="I198" s="1" t="s">
        <v>1009</v>
      </c>
      <c r="J198" s="1" t="s">
        <v>1010</v>
      </c>
      <c r="K198" s="3" t="s">
        <v>1006</v>
      </c>
      <c r="L198" s="3" t="s">
        <v>1005</v>
      </c>
      <c r="M198" s="4">
        <v>43556</v>
      </c>
      <c r="N198" s="4"/>
      <c r="O198" s="41">
        <f t="shared" si="27"/>
        <v>45747</v>
      </c>
      <c r="P198" s="1" t="s">
        <v>134</v>
      </c>
      <c r="Q198" s="4" t="s">
        <v>562</v>
      </c>
      <c r="R198" s="4"/>
      <c r="S198" s="4"/>
      <c r="T198" s="4"/>
      <c r="U198" s="4"/>
      <c r="V198" s="4"/>
      <c r="W198" s="4"/>
      <c r="X198" s="78" t="str">
        <f t="shared" si="28"/>
        <v>特定非営利活動法人南紀会 南紀さんさんワーク</v>
      </c>
    </row>
    <row r="199" spans="1:24" s="16" customFormat="1" ht="45.75" customHeight="1">
      <c r="A199" s="26">
        <v>10</v>
      </c>
      <c r="B199" s="1">
        <v>2433110117</v>
      </c>
      <c r="C199" s="1" t="s">
        <v>43</v>
      </c>
      <c r="D199" s="1" t="s">
        <v>100</v>
      </c>
      <c r="E199" s="2" t="s">
        <v>246</v>
      </c>
      <c r="F199" s="3" t="s">
        <v>252</v>
      </c>
      <c r="G199" s="2" t="s">
        <v>247</v>
      </c>
      <c r="H199" s="2" t="s">
        <v>248</v>
      </c>
      <c r="I199" s="1" t="s">
        <v>249</v>
      </c>
      <c r="J199" s="1" t="s">
        <v>250</v>
      </c>
      <c r="K199" s="3" t="s">
        <v>251</v>
      </c>
      <c r="L199" s="3" t="s">
        <v>719</v>
      </c>
      <c r="M199" s="4">
        <v>41640</v>
      </c>
      <c r="N199" s="4">
        <v>43831</v>
      </c>
      <c r="O199" s="41">
        <f t="shared" si="27"/>
        <v>46022</v>
      </c>
      <c r="P199" s="1" t="s">
        <v>134</v>
      </c>
      <c r="Q199" s="4" t="s">
        <v>562</v>
      </c>
      <c r="R199" s="4"/>
      <c r="S199" s="4"/>
      <c r="T199" s="4"/>
      <c r="U199" s="4"/>
      <c r="V199" s="4"/>
      <c r="W199" s="4"/>
      <c r="X199" s="78" t="str">
        <f t="shared" si="28"/>
        <v>通園めだか</v>
      </c>
    </row>
    <row r="200" spans="1:24" s="16" customFormat="1" ht="45.75" customHeight="1">
      <c r="A200" s="26">
        <v>11</v>
      </c>
      <c r="B200" s="1">
        <v>2433110125</v>
      </c>
      <c r="C200" s="1" t="s">
        <v>43</v>
      </c>
      <c r="D200" s="1" t="s">
        <v>100</v>
      </c>
      <c r="E200" s="2" t="s">
        <v>268</v>
      </c>
      <c r="F200" s="3" t="s">
        <v>1130</v>
      </c>
      <c r="G200" s="2" t="s">
        <v>247</v>
      </c>
      <c r="H200" s="2" t="s">
        <v>1131</v>
      </c>
      <c r="I200" s="1" t="s">
        <v>1133</v>
      </c>
      <c r="J200" s="1" t="s">
        <v>1134</v>
      </c>
      <c r="K200" s="3" t="s">
        <v>269</v>
      </c>
      <c r="L200" s="2" t="s">
        <v>1132</v>
      </c>
      <c r="M200" s="4">
        <v>41699</v>
      </c>
      <c r="N200" s="4">
        <v>43891</v>
      </c>
      <c r="O200" s="41">
        <f t="shared" si="27"/>
        <v>46081</v>
      </c>
      <c r="P200" s="1" t="s">
        <v>134</v>
      </c>
      <c r="Q200" s="4" t="s">
        <v>562</v>
      </c>
      <c r="R200" s="4"/>
      <c r="S200" s="4"/>
      <c r="T200" s="4"/>
      <c r="U200" s="4"/>
      <c r="V200" s="4"/>
      <c r="W200" s="4"/>
      <c r="X200" s="78" t="str">
        <f t="shared" si="28"/>
        <v>紀宝町社協ケアプランサービス</v>
      </c>
    </row>
    <row r="201" spans="1:24" s="16" customFormat="1" ht="45.75" customHeight="1">
      <c r="A201" s="26">
        <v>12</v>
      </c>
      <c r="B201" s="1">
        <v>2433110141</v>
      </c>
      <c r="C201" s="1" t="s">
        <v>43</v>
      </c>
      <c r="D201" s="1" t="s">
        <v>589</v>
      </c>
      <c r="E201" s="2" t="s">
        <v>590</v>
      </c>
      <c r="F201" s="3" t="s">
        <v>591</v>
      </c>
      <c r="G201" s="2" t="s">
        <v>247</v>
      </c>
      <c r="H201" s="2" t="s">
        <v>1266</v>
      </c>
      <c r="I201" s="1" t="s">
        <v>1267</v>
      </c>
      <c r="J201" s="1" t="s">
        <v>1268</v>
      </c>
      <c r="K201" s="7" t="s">
        <v>592</v>
      </c>
      <c r="L201" s="3" t="s">
        <v>720</v>
      </c>
      <c r="M201" s="4">
        <v>42186</v>
      </c>
      <c r="N201" s="4">
        <v>44378</v>
      </c>
      <c r="O201" s="41">
        <f t="shared" si="27"/>
        <v>46568</v>
      </c>
      <c r="P201" s="1" t="s">
        <v>134</v>
      </c>
      <c r="Q201" s="4" t="s">
        <v>562</v>
      </c>
      <c r="R201" s="4"/>
      <c r="S201" s="4"/>
      <c r="T201" s="4"/>
      <c r="U201" s="4"/>
      <c r="V201" s="4"/>
      <c r="W201" s="4"/>
      <c r="X201" s="78" t="str">
        <f t="shared" si="28"/>
        <v>指定特定相談支援事業所　てとて</v>
      </c>
    </row>
    <row r="202" spans="1:24" s="14" customFormat="1" ht="19.5" customHeight="1">
      <c r="A202" s="105" t="s">
        <v>529</v>
      </c>
      <c r="B202" s="121"/>
      <c r="C202" s="106">
        <f>COUNT(B190:B201)</f>
        <v>12</v>
      </c>
      <c r="D202" s="108" t="s">
        <v>530</v>
      </c>
      <c r="E202" s="108"/>
      <c r="F202" s="108"/>
      <c r="G202" s="108"/>
      <c r="H202" s="109"/>
      <c r="I202" s="106"/>
      <c r="J202" s="106"/>
      <c r="K202" s="109"/>
      <c r="L202" s="109"/>
      <c r="M202" s="110"/>
      <c r="N202" s="110"/>
      <c r="O202" s="110"/>
      <c r="P202" s="111"/>
      <c r="Q202" s="110"/>
      <c r="R202" s="110"/>
      <c r="S202" s="110"/>
      <c r="T202" s="110"/>
      <c r="U202" s="110"/>
      <c r="V202" s="110"/>
      <c r="W202" s="112"/>
      <c r="X202" s="56"/>
    </row>
    <row r="203" spans="1:24" ht="24" customHeight="1">
      <c r="A203" s="5"/>
      <c r="B203" s="1" t="s">
        <v>531</v>
      </c>
      <c r="C203" s="6">
        <f>SUM(+C21+C59+C80+C116+C143+C172+C186+C189+C202)</f>
        <v>192</v>
      </c>
      <c r="D203" s="7"/>
      <c r="E203" s="11"/>
      <c r="F203" s="7"/>
      <c r="G203" s="11"/>
      <c r="H203" s="11"/>
      <c r="I203" s="6"/>
      <c r="J203" s="6"/>
      <c r="K203" s="7"/>
      <c r="L203" s="7"/>
      <c r="M203" s="7"/>
      <c r="N203" s="7"/>
      <c r="O203" s="7"/>
      <c r="P203" s="6"/>
      <c r="Q203" s="37"/>
      <c r="R203" s="37"/>
      <c r="S203" s="37"/>
      <c r="T203" s="37"/>
      <c r="U203" s="37"/>
      <c r="V203" s="37"/>
      <c r="W203" s="37"/>
      <c r="X203" s="59"/>
    </row>
    <row r="206" spans="2:23" ht="49.5" customHeight="1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</row>
    <row r="207" spans="2:23" ht="49.5" customHeight="1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</row>
  </sheetData>
  <sheetProtection/>
  <autoFilter ref="A1:Y203"/>
  <dataValidations count="2">
    <dataValidation allowBlank="1" showInputMessage="1" showErrorMessage="1" imeMode="on" sqref="K41:L41 D40:D41 D69 E41 G41:H41 T41:V41 K198:L198 O128 D198:E198 G198:H198 T198:V198 H104 E104 K104:L104 D128:D131 E71:E73 H42:I42 E194 K194:L194 H180:H181 G71:H73 E141 K141:L141 M52 G141:H141 T129:V133 E11:E13 E51:E52 K11:L13 G43:H48 E106:E111 H110:H111 K107:K111 L107:L108 H4 H107:H108 G194:H194 H11:H13 E43:E48 L110:L111 E129:E133 G129:H133 K129:L133 K71:L73 L53:M53 K58:L58 G51:H51 E58 G58:H58 K51:L51 K52:K53 K43:L48 K180:L180"/>
    <dataValidation allowBlank="1" showInputMessage="1" showErrorMessage="1" imeMode="off" sqref="I40:J41 B40:B41 I69:J69 F40:F41 B69 F69 M41 M198 F198 I198:J198 B198 F71:F73 D46 I194:J194 B71:B73 B128:B133 B141 M141 I180:J181 I141:J141 F141 F109:F111 I109:J111 B110:B111 I4:J4 F194 F4 B43:B48 I43:J48 F43:F48 I71:J73 F128:F133 M129:M133 I128:J133 B18 B9:B13 I18:J18 I9:J13 D18 D9:D13 F18 I51:J53 F51 I58:J58 B51:B53 F58 B58 F9:F13 E181 F180"/>
  </dataValidations>
  <printOptions/>
  <pageMargins left="0.1968503937007874" right="0.1968503937007874" top="0.7874015748031497" bottom="0.5905511811023623" header="0.5118110236220472" footer="0.31496062992125984"/>
  <pageSetup fitToHeight="0" fitToWidth="1" horizontalDpi="600" verticalDpi="600" orientation="portrait" paperSize="9" scale="43" r:id="rId1"/>
  <headerFooter>
    <oddHeader>&amp;L&amp;A【市町指定】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X155"/>
  <sheetViews>
    <sheetView view="pageBreakPreview" zoomScale="80" zoomScaleNormal="80" zoomScaleSheetLayoutView="8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58" sqref="A58:IV58"/>
    </sheetView>
  </sheetViews>
  <sheetFormatPr defaultColWidth="9.33203125" defaultRowHeight="11.25"/>
  <cols>
    <col min="1" max="1" width="4" style="16" customWidth="1"/>
    <col min="2" max="2" width="15.83203125" style="13" customWidth="1"/>
    <col min="3" max="3" width="20" style="14" customWidth="1"/>
    <col min="4" max="4" width="18.83203125" style="14" customWidth="1"/>
    <col min="5" max="5" width="23.83203125" style="15" customWidth="1"/>
    <col min="6" max="6" width="12.16015625" style="14" customWidth="1"/>
    <col min="7" max="7" width="11.83203125" style="15" customWidth="1"/>
    <col min="8" max="8" width="20.83203125" style="15" customWidth="1"/>
    <col min="9" max="10" width="11.83203125" style="13" customWidth="1"/>
    <col min="11" max="11" width="19.5" style="14" customWidth="1"/>
    <col min="12" max="12" width="20.83203125" style="14" customWidth="1"/>
    <col min="13" max="15" width="12.83203125" style="14" customWidth="1"/>
    <col min="16" max="16" width="9.83203125" style="13" customWidth="1"/>
    <col min="17" max="22" width="6.83203125" style="14" customWidth="1"/>
    <col min="23" max="23" width="6.83203125" style="13" customWidth="1"/>
    <col min="24" max="24" width="27.83203125" style="13" customWidth="1"/>
    <col min="25" max="16384" width="9.33203125" style="16" customWidth="1"/>
  </cols>
  <sheetData>
    <row r="1" spans="1:24" s="39" customFormat="1" ht="84" customHeight="1" thickBot="1">
      <c r="A1" s="74"/>
      <c r="B1" s="74" t="s">
        <v>18</v>
      </c>
      <c r="C1" s="74" t="s">
        <v>19</v>
      </c>
      <c r="D1" s="74" t="s">
        <v>97</v>
      </c>
      <c r="E1" s="74" t="s">
        <v>20</v>
      </c>
      <c r="F1" s="74" t="s">
        <v>21</v>
      </c>
      <c r="G1" s="74" t="s">
        <v>22</v>
      </c>
      <c r="H1" s="75" t="s">
        <v>23</v>
      </c>
      <c r="I1" s="74" t="s">
        <v>24</v>
      </c>
      <c r="J1" s="74" t="s">
        <v>25</v>
      </c>
      <c r="K1" s="74" t="s">
        <v>26</v>
      </c>
      <c r="L1" s="74" t="s">
        <v>634</v>
      </c>
      <c r="M1" s="74" t="s">
        <v>872</v>
      </c>
      <c r="N1" s="74" t="s">
        <v>873</v>
      </c>
      <c r="O1" s="74" t="s">
        <v>874</v>
      </c>
      <c r="P1" s="74" t="s">
        <v>875</v>
      </c>
      <c r="Q1" s="74" t="s">
        <v>1219</v>
      </c>
      <c r="R1" s="74" t="s">
        <v>878</v>
      </c>
      <c r="S1" s="74" t="s">
        <v>879</v>
      </c>
      <c r="T1" s="74" t="s">
        <v>880</v>
      </c>
      <c r="U1" s="74" t="s">
        <v>1221</v>
      </c>
      <c r="V1" s="74" t="s">
        <v>1222</v>
      </c>
      <c r="W1" s="74" t="s">
        <v>1220</v>
      </c>
      <c r="X1" s="61"/>
    </row>
    <row r="2" spans="1:24" ht="45" customHeight="1" thickTop="1">
      <c r="A2" s="1">
        <v>1</v>
      </c>
      <c r="B2" s="26">
        <v>2470100070</v>
      </c>
      <c r="C2" s="1" t="s">
        <v>99</v>
      </c>
      <c r="D2" s="1" t="s">
        <v>43</v>
      </c>
      <c r="E2" s="2" t="s">
        <v>233</v>
      </c>
      <c r="F2" s="3" t="s">
        <v>234</v>
      </c>
      <c r="G2" s="2" t="s">
        <v>235</v>
      </c>
      <c r="H2" s="2" t="s">
        <v>887</v>
      </c>
      <c r="I2" s="1" t="s">
        <v>236</v>
      </c>
      <c r="J2" s="1" t="s">
        <v>237</v>
      </c>
      <c r="K2" s="3" t="s">
        <v>232</v>
      </c>
      <c r="L2" s="3" t="s">
        <v>644</v>
      </c>
      <c r="M2" s="4">
        <v>41579</v>
      </c>
      <c r="N2" s="4">
        <v>43770</v>
      </c>
      <c r="O2" s="41">
        <f aca="true" t="shared" si="0" ref="O2:O8">DATE(YEAR(MAX(M2:N2))+6,MONTH(MAX(M2:N2)),DAY(MAX(M2:N2)))-1</f>
        <v>45961</v>
      </c>
      <c r="P2" s="1" t="s">
        <v>231</v>
      </c>
      <c r="Q2" s="4" t="s">
        <v>562</v>
      </c>
      <c r="R2" s="4"/>
      <c r="S2" s="4"/>
      <c r="T2" s="4"/>
      <c r="U2" s="4"/>
      <c r="V2" s="4"/>
      <c r="W2" s="1"/>
      <c r="X2" s="37" t="str">
        <f aca="true" t="shared" si="1" ref="X2:X10">E2</f>
        <v>障害者総合相談支援センターくわな</v>
      </c>
    </row>
    <row r="3" spans="1:24" ht="45" customHeight="1">
      <c r="A3" s="1">
        <v>2</v>
      </c>
      <c r="B3" s="1">
        <v>2470100088</v>
      </c>
      <c r="C3" s="1" t="s">
        <v>99</v>
      </c>
      <c r="D3" s="1" t="s">
        <v>43</v>
      </c>
      <c r="E3" s="2" t="s">
        <v>334</v>
      </c>
      <c r="F3" s="3" t="s">
        <v>335</v>
      </c>
      <c r="G3" s="2" t="s">
        <v>337</v>
      </c>
      <c r="H3" s="2" t="s">
        <v>336</v>
      </c>
      <c r="I3" s="1" t="s">
        <v>338</v>
      </c>
      <c r="J3" s="1" t="s">
        <v>339</v>
      </c>
      <c r="K3" s="40" t="s">
        <v>340</v>
      </c>
      <c r="L3" s="22" t="s">
        <v>641</v>
      </c>
      <c r="M3" s="4">
        <v>41730</v>
      </c>
      <c r="N3" s="4">
        <v>43922</v>
      </c>
      <c r="O3" s="41">
        <f t="shared" si="0"/>
        <v>46112</v>
      </c>
      <c r="P3" s="1" t="s">
        <v>231</v>
      </c>
      <c r="Q3" s="4" t="s">
        <v>562</v>
      </c>
      <c r="R3" s="4" t="s">
        <v>882</v>
      </c>
      <c r="S3" s="4" t="s">
        <v>882</v>
      </c>
      <c r="T3" s="4" t="s">
        <v>882</v>
      </c>
      <c r="U3" s="4"/>
      <c r="V3" s="4"/>
      <c r="W3" s="1"/>
      <c r="X3" s="37" t="str">
        <f t="shared" si="1"/>
        <v>千姫</v>
      </c>
    </row>
    <row r="4" spans="1:24" ht="45" customHeight="1">
      <c r="A4" s="1">
        <v>3</v>
      </c>
      <c r="B4" s="5">
        <v>2470100120</v>
      </c>
      <c r="C4" s="1" t="s">
        <v>100</v>
      </c>
      <c r="D4" s="1" t="s">
        <v>485</v>
      </c>
      <c r="E4" s="2" t="s">
        <v>1370</v>
      </c>
      <c r="F4" s="3" t="s">
        <v>1371</v>
      </c>
      <c r="G4" s="2" t="s">
        <v>235</v>
      </c>
      <c r="H4" s="2" t="s">
        <v>1372</v>
      </c>
      <c r="I4" s="1" t="s">
        <v>1373</v>
      </c>
      <c r="J4" s="1" t="s">
        <v>1374</v>
      </c>
      <c r="K4" s="3" t="s">
        <v>532</v>
      </c>
      <c r="L4" s="3" t="s">
        <v>725</v>
      </c>
      <c r="M4" s="4">
        <v>42095</v>
      </c>
      <c r="N4" s="4">
        <v>44287</v>
      </c>
      <c r="O4" s="41">
        <f t="shared" si="0"/>
        <v>46477</v>
      </c>
      <c r="P4" s="1" t="s">
        <v>231</v>
      </c>
      <c r="Q4" s="35" t="s">
        <v>1062</v>
      </c>
      <c r="R4" s="4" t="s">
        <v>882</v>
      </c>
      <c r="S4" s="35" t="s">
        <v>882</v>
      </c>
      <c r="T4" s="35" t="s">
        <v>882</v>
      </c>
      <c r="U4" s="4"/>
      <c r="V4" s="4"/>
      <c r="W4" s="1"/>
      <c r="X4" s="37" t="str">
        <f t="shared" si="1"/>
        <v>相談支援センター　らいむの丘</v>
      </c>
    </row>
    <row r="5" spans="1:24" ht="45" customHeight="1">
      <c r="A5" s="1">
        <v>4</v>
      </c>
      <c r="B5" s="1">
        <v>2470100153</v>
      </c>
      <c r="C5" s="1" t="s">
        <v>99</v>
      </c>
      <c r="D5" s="1" t="s">
        <v>578</v>
      </c>
      <c r="E5" s="2" t="s">
        <v>603</v>
      </c>
      <c r="F5" s="3" t="s">
        <v>234</v>
      </c>
      <c r="G5" s="2" t="s">
        <v>235</v>
      </c>
      <c r="H5" s="2" t="s">
        <v>887</v>
      </c>
      <c r="I5" s="1" t="s">
        <v>600</v>
      </c>
      <c r="J5" s="1" t="s">
        <v>601</v>
      </c>
      <c r="K5" s="3" t="s">
        <v>602</v>
      </c>
      <c r="L5" s="3" t="s">
        <v>644</v>
      </c>
      <c r="M5" s="4">
        <v>42278</v>
      </c>
      <c r="N5" s="4">
        <v>44470</v>
      </c>
      <c r="O5" s="41">
        <f t="shared" si="0"/>
        <v>46660</v>
      </c>
      <c r="P5" s="1" t="s">
        <v>231</v>
      </c>
      <c r="Q5" s="4" t="s">
        <v>562</v>
      </c>
      <c r="R5" s="4"/>
      <c r="S5" s="4" t="s">
        <v>882</v>
      </c>
      <c r="T5" s="4" t="s">
        <v>882</v>
      </c>
      <c r="U5" s="4"/>
      <c r="V5" s="4"/>
      <c r="W5" s="1"/>
      <c r="X5" s="37" t="str">
        <f t="shared" si="1"/>
        <v>障がい者相談支援センターそういん</v>
      </c>
    </row>
    <row r="6" spans="1:24" ht="45" customHeight="1">
      <c r="A6" s="1">
        <v>5</v>
      </c>
      <c r="B6" s="1">
        <v>2470100161</v>
      </c>
      <c r="C6" s="1" t="s">
        <v>100</v>
      </c>
      <c r="D6" s="1" t="s">
        <v>485</v>
      </c>
      <c r="E6" s="2" t="s">
        <v>628</v>
      </c>
      <c r="F6" s="3" t="s">
        <v>629</v>
      </c>
      <c r="G6" s="2" t="s">
        <v>235</v>
      </c>
      <c r="H6" s="2" t="s">
        <v>630</v>
      </c>
      <c r="I6" s="1" t="s">
        <v>631</v>
      </c>
      <c r="J6" s="1" t="s">
        <v>632</v>
      </c>
      <c r="K6" s="3" t="s">
        <v>633</v>
      </c>
      <c r="L6" s="3" t="s">
        <v>635</v>
      </c>
      <c r="M6" s="4">
        <v>42401</v>
      </c>
      <c r="N6" s="4">
        <v>44593</v>
      </c>
      <c r="O6" s="41">
        <f t="shared" si="0"/>
        <v>46783</v>
      </c>
      <c r="P6" s="1" t="s">
        <v>231</v>
      </c>
      <c r="Q6" s="4" t="s">
        <v>1381</v>
      </c>
      <c r="R6" s="35" t="s">
        <v>882</v>
      </c>
      <c r="S6" s="35" t="s">
        <v>882</v>
      </c>
      <c r="T6" s="4"/>
      <c r="U6" s="4" t="s">
        <v>1123</v>
      </c>
      <c r="V6" s="4"/>
      <c r="W6" s="1"/>
      <c r="X6" s="37" t="str">
        <f t="shared" si="1"/>
        <v>相談支援事業所　プランゲート</v>
      </c>
    </row>
    <row r="7" spans="1:24" ht="45" customHeight="1">
      <c r="A7" s="1">
        <v>6</v>
      </c>
      <c r="B7" s="1">
        <v>2470100187</v>
      </c>
      <c r="C7" s="1" t="s">
        <v>100</v>
      </c>
      <c r="D7" s="1" t="s">
        <v>485</v>
      </c>
      <c r="E7" s="84" t="s">
        <v>1142</v>
      </c>
      <c r="F7" s="3" t="s">
        <v>1140</v>
      </c>
      <c r="G7" s="2" t="s">
        <v>235</v>
      </c>
      <c r="H7" s="40" t="s">
        <v>1141</v>
      </c>
      <c r="I7" s="1" t="s">
        <v>1143</v>
      </c>
      <c r="J7" s="1" t="s">
        <v>1144</v>
      </c>
      <c r="K7" s="84" t="s">
        <v>1139</v>
      </c>
      <c r="L7" s="40" t="s">
        <v>1498</v>
      </c>
      <c r="M7" s="4">
        <v>42461</v>
      </c>
      <c r="N7" s="4">
        <v>44652</v>
      </c>
      <c r="O7" s="41">
        <f t="shared" si="0"/>
        <v>46843</v>
      </c>
      <c r="P7" s="1" t="s">
        <v>231</v>
      </c>
      <c r="Q7" s="4" t="s">
        <v>562</v>
      </c>
      <c r="R7" s="35" t="s">
        <v>1123</v>
      </c>
      <c r="S7" s="35" t="s">
        <v>882</v>
      </c>
      <c r="T7" s="4"/>
      <c r="U7" s="4"/>
      <c r="V7" s="4"/>
      <c r="W7" s="1"/>
      <c r="X7" s="37" t="str">
        <f t="shared" si="1"/>
        <v>相談支援センターくわのみ</v>
      </c>
    </row>
    <row r="8" spans="1:24" ht="45" customHeight="1">
      <c r="A8" s="1">
        <v>7</v>
      </c>
      <c r="B8" s="1">
        <v>2470100286</v>
      </c>
      <c r="C8" s="1" t="s">
        <v>935</v>
      </c>
      <c r="D8" s="1"/>
      <c r="E8" s="2" t="s">
        <v>1145</v>
      </c>
      <c r="F8" s="3" t="s">
        <v>1151</v>
      </c>
      <c r="G8" s="2" t="s">
        <v>1146</v>
      </c>
      <c r="H8" s="2" t="s">
        <v>1147</v>
      </c>
      <c r="I8" s="1" t="s">
        <v>1152</v>
      </c>
      <c r="J8" s="1" t="s">
        <v>1153</v>
      </c>
      <c r="K8" s="3" t="s">
        <v>1148</v>
      </c>
      <c r="L8" s="3" t="s">
        <v>1149</v>
      </c>
      <c r="M8" s="4">
        <v>43525</v>
      </c>
      <c r="N8" s="4"/>
      <c r="O8" s="41">
        <f t="shared" si="0"/>
        <v>45716</v>
      </c>
      <c r="P8" s="1" t="s">
        <v>1150</v>
      </c>
      <c r="Q8" s="4" t="s">
        <v>562</v>
      </c>
      <c r="R8" s="4"/>
      <c r="S8" s="4"/>
      <c r="T8" s="4"/>
      <c r="U8" s="4"/>
      <c r="V8" s="4"/>
      <c r="W8" s="1"/>
      <c r="X8" s="37" t="str">
        <f t="shared" si="1"/>
        <v>指定障害児相談支援事業所ハナミズキ</v>
      </c>
    </row>
    <row r="9" spans="1:24" ht="45" customHeight="1">
      <c r="A9" s="1">
        <v>8</v>
      </c>
      <c r="B9" s="26">
        <v>2470100294</v>
      </c>
      <c r="C9" s="1" t="s">
        <v>100</v>
      </c>
      <c r="D9" s="1" t="s">
        <v>485</v>
      </c>
      <c r="E9" s="83" t="s">
        <v>1294</v>
      </c>
      <c r="F9" s="92" t="s">
        <v>1295</v>
      </c>
      <c r="G9" s="2" t="s">
        <v>235</v>
      </c>
      <c r="H9" s="83" t="s">
        <v>1299</v>
      </c>
      <c r="I9" s="32" t="s">
        <v>1296</v>
      </c>
      <c r="J9" s="32" t="s">
        <v>1296</v>
      </c>
      <c r="K9" s="83" t="s">
        <v>1297</v>
      </c>
      <c r="L9" s="83" t="s">
        <v>1298</v>
      </c>
      <c r="M9" s="4">
        <v>44409</v>
      </c>
      <c r="N9" s="4"/>
      <c r="O9" s="41">
        <f>DATE(YEAR(M9)+6,MONTH(M9),DAY(M9)-1)</f>
        <v>46599</v>
      </c>
      <c r="P9" s="1" t="s">
        <v>231</v>
      </c>
      <c r="Q9" s="4" t="s">
        <v>902</v>
      </c>
      <c r="R9" s="4"/>
      <c r="S9" s="4"/>
      <c r="T9" s="4"/>
      <c r="U9" s="4"/>
      <c r="V9" s="4"/>
      <c r="W9" s="1"/>
      <c r="X9" s="37" t="str">
        <f t="shared" si="1"/>
        <v>こんぱす</v>
      </c>
    </row>
    <row r="10" spans="1:24" ht="45" customHeight="1">
      <c r="A10" s="1">
        <v>9</v>
      </c>
      <c r="B10" s="26">
        <v>2470100302</v>
      </c>
      <c r="C10" s="1" t="s">
        <v>98</v>
      </c>
      <c r="D10" s="1" t="s">
        <v>485</v>
      </c>
      <c r="E10" s="83" t="s">
        <v>1424</v>
      </c>
      <c r="F10" s="33" t="s">
        <v>1425</v>
      </c>
      <c r="G10" s="2" t="s">
        <v>235</v>
      </c>
      <c r="H10" s="83" t="s">
        <v>1426</v>
      </c>
      <c r="I10" s="32" t="s">
        <v>1427</v>
      </c>
      <c r="J10" s="32" t="s">
        <v>1428</v>
      </c>
      <c r="K10" s="83" t="s">
        <v>1429</v>
      </c>
      <c r="L10" s="83" t="s">
        <v>1430</v>
      </c>
      <c r="M10" s="4">
        <v>44866</v>
      </c>
      <c r="N10" s="4"/>
      <c r="O10" s="41">
        <f>DATE(YEAR(M10)+6,MONTH(M10),DAY(M10)-1)</f>
        <v>47057</v>
      </c>
      <c r="P10" s="1" t="s">
        <v>231</v>
      </c>
      <c r="Q10" s="4" t="s">
        <v>902</v>
      </c>
      <c r="R10" s="4"/>
      <c r="S10" s="4"/>
      <c r="T10" s="4"/>
      <c r="U10" s="4"/>
      <c r="V10" s="4"/>
      <c r="W10" s="4"/>
      <c r="X10" s="37" t="str">
        <f t="shared" si="1"/>
        <v>桑名れんか相談支援事業所</v>
      </c>
    </row>
    <row r="11" spans="1:24" ht="45" customHeight="1">
      <c r="A11" s="1">
        <v>10</v>
      </c>
      <c r="B11" s="26">
        <v>2470100310</v>
      </c>
      <c r="C11" s="1" t="s">
        <v>98</v>
      </c>
      <c r="D11" s="1" t="s">
        <v>485</v>
      </c>
      <c r="E11" s="83" t="s">
        <v>1439</v>
      </c>
      <c r="F11" s="33" t="s">
        <v>234</v>
      </c>
      <c r="G11" s="2" t="s">
        <v>235</v>
      </c>
      <c r="H11" s="83" t="s">
        <v>1514</v>
      </c>
      <c r="I11" s="32" t="s">
        <v>1440</v>
      </c>
      <c r="J11" s="32" t="s">
        <v>1440</v>
      </c>
      <c r="K11" s="83" t="s">
        <v>1441</v>
      </c>
      <c r="L11" s="83" t="s">
        <v>1442</v>
      </c>
      <c r="M11" s="4">
        <v>44896</v>
      </c>
      <c r="N11" s="4"/>
      <c r="O11" s="41">
        <f>DATE(YEAR(M11)+6,MONTH(M11),DAY(M11)-1)</f>
        <v>47087</v>
      </c>
      <c r="P11" s="1" t="s">
        <v>231</v>
      </c>
      <c r="Q11" s="4" t="s">
        <v>902</v>
      </c>
      <c r="R11" s="4" t="s">
        <v>1065</v>
      </c>
      <c r="S11" s="4"/>
      <c r="T11" s="4"/>
      <c r="U11" s="4"/>
      <c r="V11" s="4"/>
      <c r="W11" s="4"/>
      <c r="X11" s="37" t="s">
        <v>1439</v>
      </c>
    </row>
    <row r="12" spans="1:24" ht="45" customHeight="1">
      <c r="A12" s="1">
        <v>11</v>
      </c>
      <c r="B12" s="25">
        <v>2471400016</v>
      </c>
      <c r="C12" s="1" t="s">
        <v>99</v>
      </c>
      <c r="D12" s="1" t="s">
        <v>43</v>
      </c>
      <c r="E12" s="19" t="s">
        <v>50</v>
      </c>
      <c r="F12" s="26" t="s">
        <v>59</v>
      </c>
      <c r="G12" s="19" t="s">
        <v>65</v>
      </c>
      <c r="H12" s="19" t="s">
        <v>79</v>
      </c>
      <c r="I12" s="1" t="s">
        <v>80</v>
      </c>
      <c r="J12" s="1" t="s">
        <v>81</v>
      </c>
      <c r="K12" s="19" t="s">
        <v>73</v>
      </c>
      <c r="L12" s="19" t="s">
        <v>723</v>
      </c>
      <c r="M12" s="4">
        <v>41000</v>
      </c>
      <c r="N12" s="4">
        <v>43191</v>
      </c>
      <c r="O12" s="41">
        <f>DATE(YEAR(MAX(M12:N12))+6,MONTH(MAX(M12:N12)),DAY(MAX(M12:N12)))-1</f>
        <v>45382</v>
      </c>
      <c r="P12" s="1" t="s">
        <v>876</v>
      </c>
      <c r="Q12" s="4" t="s">
        <v>1381</v>
      </c>
      <c r="R12" s="4" t="s">
        <v>1065</v>
      </c>
      <c r="S12" s="4" t="s">
        <v>882</v>
      </c>
      <c r="T12" s="4"/>
      <c r="U12" s="4"/>
      <c r="V12" s="4"/>
      <c r="W12" s="1"/>
      <c r="X12" s="37" t="str">
        <f>E12</f>
        <v>いなべ市障害者活動支援センター</v>
      </c>
    </row>
    <row r="13" spans="1:24" s="14" customFormat="1" ht="45" customHeight="1">
      <c r="A13" s="1">
        <v>12</v>
      </c>
      <c r="B13" s="1">
        <v>2471400024</v>
      </c>
      <c r="C13" s="1" t="s">
        <v>99</v>
      </c>
      <c r="D13" s="1" t="s">
        <v>43</v>
      </c>
      <c r="E13" s="2" t="s">
        <v>8</v>
      </c>
      <c r="F13" s="1" t="s">
        <v>865</v>
      </c>
      <c r="G13" s="2" t="s">
        <v>16</v>
      </c>
      <c r="H13" s="2" t="s">
        <v>1380</v>
      </c>
      <c r="I13" s="1" t="s">
        <v>1535</v>
      </c>
      <c r="J13" s="1" t="s">
        <v>1387</v>
      </c>
      <c r="K13" s="3" t="s">
        <v>888</v>
      </c>
      <c r="L13" s="3" t="s">
        <v>889</v>
      </c>
      <c r="M13" s="4">
        <v>41000</v>
      </c>
      <c r="N13" s="4">
        <v>43191</v>
      </c>
      <c r="O13" s="41">
        <f>DATE(YEAR(MAX(M13:N13))+6,MONTH(MAX(M13:N13)),DAY(MAX(M13:N13)))-1</f>
        <v>45382</v>
      </c>
      <c r="P13" s="1" t="s">
        <v>876</v>
      </c>
      <c r="Q13" s="4" t="s">
        <v>1381</v>
      </c>
      <c r="R13" s="4" t="s">
        <v>1065</v>
      </c>
      <c r="S13" s="4" t="s">
        <v>882</v>
      </c>
      <c r="T13" s="4" t="s">
        <v>882</v>
      </c>
      <c r="U13" s="4" t="s">
        <v>882</v>
      </c>
      <c r="V13" s="4"/>
      <c r="W13" s="1" t="s">
        <v>1123</v>
      </c>
      <c r="X13" s="37" t="str">
        <f>E13</f>
        <v>いなべ市社協相談支援事業所</v>
      </c>
    </row>
    <row r="14" spans="1:24" s="14" customFormat="1" ht="45" customHeight="1">
      <c r="A14" s="1">
        <v>13</v>
      </c>
      <c r="B14" s="1">
        <v>2471400032</v>
      </c>
      <c r="C14" s="1" t="s">
        <v>99</v>
      </c>
      <c r="D14" s="1" t="s">
        <v>104</v>
      </c>
      <c r="E14" s="2" t="s">
        <v>112</v>
      </c>
      <c r="F14" s="1" t="s">
        <v>41</v>
      </c>
      <c r="G14" s="2" t="s">
        <v>16</v>
      </c>
      <c r="H14" s="2" t="s">
        <v>9</v>
      </c>
      <c r="I14" s="1" t="s">
        <v>10</v>
      </c>
      <c r="J14" s="1" t="s">
        <v>10</v>
      </c>
      <c r="K14" s="3" t="s">
        <v>11</v>
      </c>
      <c r="L14" s="3" t="s">
        <v>644</v>
      </c>
      <c r="M14" s="4">
        <v>41000</v>
      </c>
      <c r="N14" s="4">
        <v>43191</v>
      </c>
      <c r="O14" s="41">
        <f>DATE(YEAR(MAX(M14:N14))+6,MONTH(MAX(M14:N14)),DAY(MAX(M14:N14)))-1</f>
        <v>45382</v>
      </c>
      <c r="P14" s="1" t="s">
        <v>876</v>
      </c>
      <c r="Q14" s="4" t="s">
        <v>883</v>
      </c>
      <c r="R14" s="4"/>
      <c r="S14" s="4"/>
      <c r="T14" s="4" t="s">
        <v>882</v>
      </c>
      <c r="U14" s="4"/>
      <c r="V14" s="4"/>
      <c r="W14" s="1" t="s">
        <v>1123</v>
      </c>
      <c r="X14" s="37" t="str">
        <f>E14</f>
        <v>アジサイ</v>
      </c>
    </row>
    <row r="15" spans="1:24" ht="45" customHeight="1">
      <c r="A15" s="1">
        <v>14</v>
      </c>
      <c r="B15" s="27">
        <v>2471400040</v>
      </c>
      <c r="C15" s="1" t="s">
        <v>99</v>
      </c>
      <c r="D15" s="1" t="s">
        <v>43</v>
      </c>
      <c r="E15" s="28" t="s">
        <v>1038</v>
      </c>
      <c r="F15" s="29" t="s">
        <v>1039</v>
      </c>
      <c r="G15" s="28" t="s">
        <v>1042</v>
      </c>
      <c r="H15" s="28" t="s">
        <v>1043</v>
      </c>
      <c r="I15" s="20" t="s">
        <v>1040</v>
      </c>
      <c r="J15" s="20" t="s">
        <v>1041</v>
      </c>
      <c r="K15" s="28" t="s">
        <v>1044</v>
      </c>
      <c r="L15" s="19" t="s">
        <v>1045</v>
      </c>
      <c r="M15" s="30">
        <v>43678</v>
      </c>
      <c r="N15" s="30"/>
      <c r="O15" s="41">
        <v>45382</v>
      </c>
      <c r="P15" s="1" t="s">
        <v>876</v>
      </c>
      <c r="Q15" s="4" t="s">
        <v>562</v>
      </c>
      <c r="R15" s="30"/>
      <c r="S15" s="4" t="s">
        <v>882</v>
      </c>
      <c r="T15" s="30"/>
      <c r="U15" s="30"/>
      <c r="V15" s="30"/>
      <c r="W15" s="20" t="s">
        <v>1123</v>
      </c>
      <c r="X15" s="37" t="s">
        <v>1038</v>
      </c>
    </row>
    <row r="16" spans="1:24" ht="45" customHeight="1">
      <c r="A16" s="1">
        <v>15</v>
      </c>
      <c r="B16" s="5">
        <v>2472000021</v>
      </c>
      <c r="C16" s="1" t="s">
        <v>100</v>
      </c>
      <c r="D16" s="1" t="s">
        <v>485</v>
      </c>
      <c r="E16" s="2" t="s">
        <v>1115</v>
      </c>
      <c r="F16" s="3" t="s">
        <v>1116</v>
      </c>
      <c r="G16" s="2" t="s">
        <v>1459</v>
      </c>
      <c r="H16" s="2" t="s">
        <v>1458</v>
      </c>
      <c r="I16" s="1" t="s">
        <v>1117</v>
      </c>
      <c r="J16" s="1" t="s">
        <v>1118</v>
      </c>
      <c r="K16" s="3" t="s">
        <v>1119</v>
      </c>
      <c r="L16" s="3" t="s">
        <v>1120</v>
      </c>
      <c r="M16" s="4">
        <v>43922</v>
      </c>
      <c r="N16" s="4"/>
      <c r="O16" s="41">
        <f>DATE(YEAR(M16)+6,MONTH(M16),DAY(M16)-1)</f>
        <v>46112</v>
      </c>
      <c r="P16" s="1" t="s">
        <v>231</v>
      </c>
      <c r="Q16" s="4" t="s">
        <v>562</v>
      </c>
      <c r="R16" s="4"/>
      <c r="S16" s="4"/>
      <c r="T16" s="4" t="s">
        <v>882</v>
      </c>
      <c r="U16" s="4"/>
      <c r="V16" s="4"/>
      <c r="W16" s="4"/>
      <c r="X16" s="37" t="str">
        <f>E16</f>
        <v>木曽岬町地域包括支援センター</v>
      </c>
    </row>
    <row r="17" spans="1:24" ht="45" customHeight="1">
      <c r="A17" s="1">
        <v>16</v>
      </c>
      <c r="B17" s="27">
        <v>2472100011</v>
      </c>
      <c r="C17" s="1" t="s">
        <v>99</v>
      </c>
      <c r="D17" s="1" t="s">
        <v>43</v>
      </c>
      <c r="E17" s="28" t="s">
        <v>946</v>
      </c>
      <c r="F17" s="29" t="s">
        <v>167</v>
      </c>
      <c r="G17" s="28" t="s">
        <v>168</v>
      </c>
      <c r="H17" s="28" t="s">
        <v>947</v>
      </c>
      <c r="I17" s="20" t="s">
        <v>948</v>
      </c>
      <c r="J17" s="20" t="s">
        <v>949</v>
      </c>
      <c r="K17" s="28" t="s">
        <v>169</v>
      </c>
      <c r="L17" s="3" t="s">
        <v>638</v>
      </c>
      <c r="M17" s="30">
        <v>41122</v>
      </c>
      <c r="N17" s="30">
        <v>43313</v>
      </c>
      <c r="O17" s="41">
        <f>DATE(YEAR(MAX(M17:N17))+6,MONTH(MAX(M17:N17)),DAY(MAX(M17:N17)))-1</f>
        <v>45504</v>
      </c>
      <c r="P17" s="1" t="s">
        <v>876</v>
      </c>
      <c r="Q17" s="4" t="s">
        <v>883</v>
      </c>
      <c r="R17" s="30" t="s">
        <v>882</v>
      </c>
      <c r="S17" s="30"/>
      <c r="T17" s="30" t="s">
        <v>882</v>
      </c>
      <c r="U17" s="30"/>
      <c r="V17" s="30"/>
      <c r="W17" s="20" t="s">
        <v>1123</v>
      </c>
      <c r="X17" s="37" t="str">
        <f>E17</f>
        <v>相談支援事業所　いずみ</v>
      </c>
    </row>
    <row r="18" spans="1:24" s="14" customFormat="1" ht="45" customHeight="1">
      <c r="A18" s="1">
        <v>17</v>
      </c>
      <c r="B18" s="1">
        <v>2472100029</v>
      </c>
      <c r="C18" s="1" t="s">
        <v>99</v>
      </c>
      <c r="D18" s="1" t="s">
        <v>43</v>
      </c>
      <c r="E18" s="2" t="s">
        <v>209</v>
      </c>
      <c r="F18" s="3" t="s">
        <v>167</v>
      </c>
      <c r="G18" s="2" t="s">
        <v>168</v>
      </c>
      <c r="H18" s="2" t="s">
        <v>225</v>
      </c>
      <c r="I18" s="1" t="s">
        <v>215</v>
      </c>
      <c r="J18" s="1" t="s">
        <v>216</v>
      </c>
      <c r="K18" s="31" t="s">
        <v>208</v>
      </c>
      <c r="L18" s="31" t="s">
        <v>724</v>
      </c>
      <c r="M18" s="4">
        <v>41609</v>
      </c>
      <c r="N18" s="4">
        <v>43800</v>
      </c>
      <c r="O18" s="41">
        <f>DATE(YEAR(MAX(M18:N18))+6,MONTH(MAX(M18:N18)),DAY(MAX(M18:N18)))-1</f>
        <v>45991</v>
      </c>
      <c r="P18" s="1" t="s">
        <v>876</v>
      </c>
      <c r="Q18" s="4" t="s">
        <v>562</v>
      </c>
      <c r="R18" s="4"/>
      <c r="S18" s="4"/>
      <c r="T18" s="4"/>
      <c r="U18" s="4"/>
      <c r="V18" s="4"/>
      <c r="W18" s="1"/>
      <c r="X18" s="37" t="str">
        <f>E18</f>
        <v>東員町社協　地域相談支援事業所　ふれあい</v>
      </c>
    </row>
    <row r="19" spans="1:24" ht="19.5" customHeight="1">
      <c r="A19" s="64" t="s">
        <v>514</v>
      </c>
      <c r="B19" s="80"/>
      <c r="C19" s="65">
        <f>COUNT(B2:B18)</f>
        <v>17</v>
      </c>
      <c r="D19" s="66" t="s">
        <v>515</v>
      </c>
      <c r="E19" s="66"/>
      <c r="F19" s="66"/>
      <c r="G19" s="66"/>
      <c r="H19" s="67"/>
      <c r="I19" s="65"/>
      <c r="J19" s="65"/>
      <c r="K19" s="67"/>
      <c r="L19" s="67"/>
      <c r="M19" s="68"/>
      <c r="N19" s="68"/>
      <c r="O19" s="68"/>
      <c r="P19" s="69"/>
      <c r="Q19" s="68"/>
      <c r="R19" s="68"/>
      <c r="S19" s="68"/>
      <c r="T19" s="68"/>
      <c r="U19" s="68"/>
      <c r="V19" s="68"/>
      <c r="W19" s="70"/>
      <c r="X19" s="37"/>
    </row>
    <row r="20" spans="1:24" s="14" customFormat="1" ht="45" customHeight="1">
      <c r="A20" s="26">
        <v>1</v>
      </c>
      <c r="B20" s="1">
        <v>2470200086</v>
      </c>
      <c r="C20" s="1" t="s">
        <v>99</v>
      </c>
      <c r="D20" s="1" t="s">
        <v>104</v>
      </c>
      <c r="E20" s="2" t="s">
        <v>29</v>
      </c>
      <c r="F20" s="1" t="s">
        <v>38</v>
      </c>
      <c r="G20" s="3" t="s">
        <v>13</v>
      </c>
      <c r="H20" s="3" t="s">
        <v>511</v>
      </c>
      <c r="I20" s="1" t="s">
        <v>512</v>
      </c>
      <c r="J20" s="1" t="s">
        <v>513</v>
      </c>
      <c r="K20" s="3" t="s">
        <v>30</v>
      </c>
      <c r="L20" s="3" t="s">
        <v>727</v>
      </c>
      <c r="M20" s="4">
        <v>41122</v>
      </c>
      <c r="N20" s="4">
        <v>43313</v>
      </c>
      <c r="O20" s="41">
        <f aca="true" t="shared" si="2" ref="O20:O27">DATE(YEAR(MAX(M20:N20))+6,MONTH(MAX(M20:N20)),DAY(MAX(M20:N20)))-1</f>
        <v>45504</v>
      </c>
      <c r="P20" s="10" t="s">
        <v>794</v>
      </c>
      <c r="Q20" s="4" t="s">
        <v>885</v>
      </c>
      <c r="R20" s="4" t="s">
        <v>882</v>
      </c>
      <c r="S20" s="4" t="s">
        <v>882</v>
      </c>
      <c r="T20" s="4"/>
      <c r="U20" s="4"/>
      <c r="V20" s="4"/>
      <c r="W20" s="4" t="s">
        <v>882</v>
      </c>
      <c r="X20" s="37" t="str">
        <f aca="true" t="shared" si="3" ref="X20:X29">E20</f>
        <v>相談支援事業所「ブルーム」</v>
      </c>
    </row>
    <row r="21" spans="1:24" s="17" customFormat="1" ht="45" customHeight="1">
      <c r="A21" s="26">
        <v>2</v>
      </c>
      <c r="B21" s="1">
        <v>2470200078</v>
      </c>
      <c r="C21" s="1" t="s">
        <v>99</v>
      </c>
      <c r="D21" s="1" t="s">
        <v>43</v>
      </c>
      <c r="E21" s="2" t="s">
        <v>164</v>
      </c>
      <c r="F21" s="1" t="s">
        <v>159</v>
      </c>
      <c r="G21" s="3" t="s">
        <v>148</v>
      </c>
      <c r="H21" s="3" t="s">
        <v>586</v>
      </c>
      <c r="I21" s="1" t="s">
        <v>166</v>
      </c>
      <c r="J21" s="1" t="s">
        <v>170</v>
      </c>
      <c r="K21" s="2" t="s">
        <v>165</v>
      </c>
      <c r="L21" s="2" t="s">
        <v>726</v>
      </c>
      <c r="M21" s="4">
        <v>41153</v>
      </c>
      <c r="N21" s="4">
        <v>43344</v>
      </c>
      <c r="O21" s="41">
        <f t="shared" si="2"/>
        <v>45535</v>
      </c>
      <c r="P21" s="10" t="s">
        <v>794</v>
      </c>
      <c r="Q21" s="4" t="s">
        <v>883</v>
      </c>
      <c r="R21" s="4"/>
      <c r="S21" s="4"/>
      <c r="T21" s="4"/>
      <c r="U21" s="4"/>
      <c r="V21" s="4"/>
      <c r="W21" s="10"/>
      <c r="X21" s="37" t="str">
        <f t="shared" si="3"/>
        <v>四日市・子ども発達支援センター　ひまわり</v>
      </c>
    </row>
    <row r="22" spans="1:24" s="14" customFormat="1" ht="45" customHeight="1">
      <c r="A22" s="26">
        <v>3</v>
      </c>
      <c r="B22" s="26">
        <v>2470200102</v>
      </c>
      <c r="C22" s="1" t="s">
        <v>99</v>
      </c>
      <c r="D22" s="1" t="s">
        <v>43</v>
      </c>
      <c r="E22" s="2" t="s">
        <v>146</v>
      </c>
      <c r="F22" s="1" t="s">
        <v>147</v>
      </c>
      <c r="G22" s="3" t="s">
        <v>148</v>
      </c>
      <c r="H22" s="3" t="s">
        <v>149</v>
      </c>
      <c r="I22" s="1" t="s">
        <v>151</v>
      </c>
      <c r="J22" s="1" t="s">
        <v>152</v>
      </c>
      <c r="K22" s="3" t="s">
        <v>153</v>
      </c>
      <c r="L22" s="3" t="s">
        <v>646</v>
      </c>
      <c r="M22" s="4">
        <v>41456</v>
      </c>
      <c r="N22" s="4">
        <v>43647</v>
      </c>
      <c r="O22" s="41">
        <f>DATE(YEAR(MAX(M22:N22))+6,MONTH(MAX(M22:N22)),DAY(MAX(M22:N22)))-1</f>
        <v>45838</v>
      </c>
      <c r="P22" s="10" t="s">
        <v>794</v>
      </c>
      <c r="Q22" s="4" t="s">
        <v>885</v>
      </c>
      <c r="R22" s="4" t="s">
        <v>882</v>
      </c>
      <c r="S22" s="4" t="s">
        <v>882</v>
      </c>
      <c r="T22" s="4"/>
      <c r="U22" s="4"/>
      <c r="V22" s="4"/>
      <c r="W22" s="4" t="s">
        <v>882</v>
      </c>
      <c r="X22" s="37" t="str">
        <f>E22</f>
        <v>相談支援事業所　陽だまり</v>
      </c>
    </row>
    <row r="23" spans="1:24" s="14" customFormat="1" ht="45" customHeight="1">
      <c r="A23" s="26">
        <v>4</v>
      </c>
      <c r="B23" s="1">
        <v>2470200169</v>
      </c>
      <c r="C23" s="1" t="s">
        <v>99</v>
      </c>
      <c r="D23" s="1" t="s">
        <v>43</v>
      </c>
      <c r="E23" s="2" t="s">
        <v>329</v>
      </c>
      <c r="F23" s="3" t="s">
        <v>330</v>
      </c>
      <c r="G23" s="2" t="s">
        <v>148</v>
      </c>
      <c r="H23" s="2" t="s">
        <v>1497</v>
      </c>
      <c r="I23" s="1" t="s">
        <v>331</v>
      </c>
      <c r="J23" s="1" t="s">
        <v>332</v>
      </c>
      <c r="K23" s="3" t="s">
        <v>333</v>
      </c>
      <c r="L23" s="3" t="s">
        <v>729</v>
      </c>
      <c r="M23" s="4">
        <v>41730</v>
      </c>
      <c r="N23" s="4">
        <v>43922</v>
      </c>
      <c r="O23" s="41">
        <f t="shared" si="2"/>
        <v>46112</v>
      </c>
      <c r="P23" s="10" t="s">
        <v>794</v>
      </c>
      <c r="Q23" s="4" t="s">
        <v>562</v>
      </c>
      <c r="R23" s="4" t="s">
        <v>882</v>
      </c>
      <c r="S23" s="4"/>
      <c r="T23" s="4" t="s">
        <v>882</v>
      </c>
      <c r="U23" s="4"/>
      <c r="V23" s="4"/>
      <c r="W23" s="10"/>
      <c r="X23" s="37" t="str">
        <f t="shared" si="3"/>
        <v>相談支援事業所　にじいろ</v>
      </c>
    </row>
    <row r="24" spans="1:24" ht="45" customHeight="1">
      <c r="A24" s="26">
        <v>5</v>
      </c>
      <c r="B24" s="1">
        <v>2470200193</v>
      </c>
      <c r="C24" s="1" t="s">
        <v>100</v>
      </c>
      <c r="D24" s="1" t="s">
        <v>43</v>
      </c>
      <c r="E24" s="2" t="s">
        <v>482</v>
      </c>
      <c r="F24" s="3" t="s">
        <v>1014</v>
      </c>
      <c r="G24" s="2" t="s">
        <v>148</v>
      </c>
      <c r="H24" s="2" t="s">
        <v>1011</v>
      </c>
      <c r="I24" s="1" t="s">
        <v>1012</v>
      </c>
      <c r="J24" s="1" t="s">
        <v>1013</v>
      </c>
      <c r="K24" s="3" t="s">
        <v>356</v>
      </c>
      <c r="L24" s="3" t="s">
        <v>654</v>
      </c>
      <c r="M24" s="4">
        <v>42005</v>
      </c>
      <c r="N24" s="4">
        <v>44197</v>
      </c>
      <c r="O24" s="41">
        <f t="shared" si="2"/>
        <v>46387</v>
      </c>
      <c r="P24" s="10" t="s">
        <v>794</v>
      </c>
      <c r="Q24" s="4" t="s">
        <v>885</v>
      </c>
      <c r="R24" s="4"/>
      <c r="S24" s="4" t="s">
        <v>882</v>
      </c>
      <c r="T24" s="4"/>
      <c r="U24" s="4"/>
      <c r="V24" s="4"/>
      <c r="W24" s="10"/>
      <c r="X24" s="37" t="str">
        <f t="shared" si="3"/>
        <v>相談支援事業所四日市市立あけぼの学園</v>
      </c>
    </row>
    <row r="25" spans="1:24" ht="45" customHeight="1">
      <c r="A25" s="26">
        <v>6</v>
      </c>
      <c r="B25" s="1">
        <v>2470200409</v>
      </c>
      <c r="C25" s="1" t="s">
        <v>99</v>
      </c>
      <c r="D25" s="1" t="s">
        <v>43</v>
      </c>
      <c r="E25" s="2" t="s">
        <v>822</v>
      </c>
      <c r="F25" s="3" t="s">
        <v>823</v>
      </c>
      <c r="G25" s="2" t="s">
        <v>356</v>
      </c>
      <c r="H25" s="2" t="s">
        <v>825</v>
      </c>
      <c r="I25" s="1" t="s">
        <v>826</v>
      </c>
      <c r="J25" s="1" t="s">
        <v>831</v>
      </c>
      <c r="K25" s="3" t="s">
        <v>828</v>
      </c>
      <c r="L25" s="3" t="s">
        <v>862</v>
      </c>
      <c r="M25" s="4">
        <v>42856</v>
      </c>
      <c r="N25" s="4"/>
      <c r="O25" s="41">
        <f t="shared" si="2"/>
        <v>45046</v>
      </c>
      <c r="P25" s="10" t="s">
        <v>794</v>
      </c>
      <c r="Q25" s="4" t="s">
        <v>562</v>
      </c>
      <c r="R25" s="4"/>
      <c r="S25" s="4"/>
      <c r="T25" s="4"/>
      <c r="U25" s="4"/>
      <c r="V25" s="4"/>
      <c r="W25" s="10"/>
      <c r="X25" s="37" t="str">
        <f t="shared" si="3"/>
        <v>相談支援事業所フォーエバーライフ</v>
      </c>
    </row>
    <row r="26" spans="1:24" ht="45" customHeight="1">
      <c r="A26" s="26">
        <v>7</v>
      </c>
      <c r="B26" s="1">
        <v>2470200466</v>
      </c>
      <c r="C26" s="1" t="s">
        <v>99</v>
      </c>
      <c r="D26" s="1" t="s">
        <v>43</v>
      </c>
      <c r="E26" s="2" t="s">
        <v>866</v>
      </c>
      <c r="F26" s="3" t="s">
        <v>867</v>
      </c>
      <c r="G26" s="2" t="s">
        <v>356</v>
      </c>
      <c r="H26" s="2" t="s">
        <v>1515</v>
      </c>
      <c r="I26" s="1" t="s">
        <v>868</v>
      </c>
      <c r="J26" s="1" t="s">
        <v>869</v>
      </c>
      <c r="K26" s="3" t="s">
        <v>870</v>
      </c>
      <c r="L26" s="2" t="s">
        <v>871</v>
      </c>
      <c r="M26" s="60">
        <v>43101</v>
      </c>
      <c r="N26" s="4"/>
      <c r="O26" s="41">
        <f t="shared" si="2"/>
        <v>45291</v>
      </c>
      <c r="P26" s="10" t="s">
        <v>794</v>
      </c>
      <c r="Q26" s="4" t="s">
        <v>562</v>
      </c>
      <c r="R26" s="10" t="s">
        <v>882</v>
      </c>
      <c r="S26" s="4"/>
      <c r="T26" s="4" t="s">
        <v>1065</v>
      </c>
      <c r="U26" s="4"/>
      <c r="V26" s="4"/>
      <c r="W26" s="1"/>
      <c r="X26" s="37" t="str">
        <f t="shared" si="3"/>
        <v>相談支援事業所あいぷろ</v>
      </c>
    </row>
    <row r="27" spans="1:24" ht="45" customHeight="1">
      <c r="A27" s="26">
        <v>8</v>
      </c>
      <c r="B27" s="1">
        <v>2470200532</v>
      </c>
      <c r="C27" s="1" t="s">
        <v>98</v>
      </c>
      <c r="D27" s="1" t="s">
        <v>485</v>
      </c>
      <c r="E27" s="2" t="s">
        <v>895</v>
      </c>
      <c r="F27" s="3" t="s">
        <v>896</v>
      </c>
      <c r="G27" s="2" t="s">
        <v>356</v>
      </c>
      <c r="H27" s="2" t="s">
        <v>899</v>
      </c>
      <c r="I27" s="1" t="s">
        <v>897</v>
      </c>
      <c r="J27" s="1" t="s">
        <v>898</v>
      </c>
      <c r="K27" s="3" t="s">
        <v>900</v>
      </c>
      <c r="L27" s="3" t="s">
        <v>901</v>
      </c>
      <c r="M27" s="4">
        <v>43221</v>
      </c>
      <c r="N27" s="4"/>
      <c r="O27" s="41">
        <f t="shared" si="2"/>
        <v>45412</v>
      </c>
      <c r="P27" s="1" t="s">
        <v>794</v>
      </c>
      <c r="Q27" s="4" t="s">
        <v>562</v>
      </c>
      <c r="R27" s="4"/>
      <c r="S27" s="4"/>
      <c r="T27" s="35"/>
      <c r="U27" s="4"/>
      <c r="V27" s="4"/>
      <c r="W27" s="35" t="s">
        <v>882</v>
      </c>
      <c r="X27" s="37" t="str">
        <f t="shared" si="3"/>
        <v>ハッピー相談支援事業所</v>
      </c>
    </row>
    <row r="28" spans="1:24" ht="45" customHeight="1">
      <c r="A28" s="26">
        <v>9</v>
      </c>
      <c r="B28" s="1">
        <v>2470200557</v>
      </c>
      <c r="C28" s="1" t="s">
        <v>935</v>
      </c>
      <c r="D28" s="1" t="s">
        <v>934</v>
      </c>
      <c r="E28" s="2" t="s">
        <v>1106</v>
      </c>
      <c r="F28" s="3" t="s">
        <v>966</v>
      </c>
      <c r="G28" s="2" t="s">
        <v>932</v>
      </c>
      <c r="H28" s="2" t="s">
        <v>1107</v>
      </c>
      <c r="I28" s="1" t="s">
        <v>967</v>
      </c>
      <c r="J28" s="1" t="s">
        <v>968</v>
      </c>
      <c r="K28" s="3" t="s">
        <v>969</v>
      </c>
      <c r="L28" s="3" t="s">
        <v>970</v>
      </c>
      <c r="M28" s="4">
        <v>43374</v>
      </c>
      <c r="N28" s="4"/>
      <c r="O28" s="41">
        <f>DATE(YEAR(M28)+6,MONTH(M28),DAY(M28)-1)</f>
        <v>45565</v>
      </c>
      <c r="P28" s="1" t="s">
        <v>933</v>
      </c>
      <c r="Q28" s="4" t="s">
        <v>562</v>
      </c>
      <c r="R28" s="4"/>
      <c r="S28" s="4"/>
      <c r="T28" s="4"/>
      <c r="U28" s="4"/>
      <c r="V28" s="4"/>
      <c r="W28" s="1"/>
      <c r="X28" s="37" t="str">
        <f t="shared" si="3"/>
        <v>相談支援事業所 アプリ四日市</v>
      </c>
    </row>
    <row r="29" spans="1:24" ht="45" customHeight="1">
      <c r="A29" s="26">
        <v>10</v>
      </c>
      <c r="B29" s="1">
        <v>2470200599</v>
      </c>
      <c r="C29" s="1" t="s">
        <v>935</v>
      </c>
      <c r="D29" s="1" t="s">
        <v>934</v>
      </c>
      <c r="E29" s="2" t="s">
        <v>991</v>
      </c>
      <c r="F29" s="3" t="s">
        <v>992</v>
      </c>
      <c r="G29" s="2" t="s">
        <v>932</v>
      </c>
      <c r="H29" s="2" t="s">
        <v>993</v>
      </c>
      <c r="I29" s="1" t="s">
        <v>994</v>
      </c>
      <c r="J29" s="1" t="s">
        <v>995</v>
      </c>
      <c r="K29" s="3" t="s">
        <v>996</v>
      </c>
      <c r="L29" s="3" t="s">
        <v>997</v>
      </c>
      <c r="M29" s="4">
        <v>43556</v>
      </c>
      <c r="N29" s="4"/>
      <c r="O29" s="41">
        <f>DATE(YEAR(M29)+6,MONTH(M29),DAY(M29)-1)</f>
        <v>45747</v>
      </c>
      <c r="P29" s="1" t="s">
        <v>933</v>
      </c>
      <c r="Q29" s="4" t="s">
        <v>562</v>
      </c>
      <c r="R29" s="4"/>
      <c r="S29" s="35" t="s">
        <v>1171</v>
      </c>
      <c r="T29" s="4"/>
      <c r="U29" s="4"/>
      <c r="V29" s="4"/>
      <c r="W29" s="1"/>
      <c r="X29" s="37" t="str">
        <f t="shared" si="3"/>
        <v>相談支援レーヴ</v>
      </c>
    </row>
    <row r="30" spans="1:24" ht="45" customHeight="1">
      <c r="A30" s="26">
        <v>11</v>
      </c>
      <c r="B30" s="1">
        <v>2470200615</v>
      </c>
      <c r="C30" s="1" t="s">
        <v>99</v>
      </c>
      <c r="D30" s="1" t="s">
        <v>43</v>
      </c>
      <c r="E30" s="2" t="s">
        <v>1100</v>
      </c>
      <c r="F30" s="3" t="s">
        <v>1101</v>
      </c>
      <c r="G30" s="2" t="s">
        <v>356</v>
      </c>
      <c r="H30" s="83" t="s">
        <v>1158</v>
      </c>
      <c r="I30" s="83" t="s">
        <v>1160</v>
      </c>
      <c r="J30" s="1" t="s">
        <v>1159</v>
      </c>
      <c r="K30" s="3" t="s">
        <v>1102</v>
      </c>
      <c r="L30" s="2" t="s">
        <v>1103</v>
      </c>
      <c r="M30" s="60">
        <v>43770</v>
      </c>
      <c r="N30" s="4"/>
      <c r="O30" s="41">
        <f>DATE(YEAR(M30)+6,MONTH(M30),DAY(M30)-1)</f>
        <v>45961</v>
      </c>
      <c r="P30" s="9" t="s">
        <v>933</v>
      </c>
      <c r="Q30" s="4" t="s">
        <v>562</v>
      </c>
      <c r="R30" s="4"/>
      <c r="S30" s="4"/>
      <c r="T30" s="4"/>
      <c r="U30" s="4"/>
      <c r="V30" s="4"/>
      <c r="W30" s="4"/>
      <c r="X30" s="78" t="s">
        <v>1100</v>
      </c>
    </row>
    <row r="31" spans="1:24" ht="45" customHeight="1">
      <c r="A31" s="26">
        <v>12</v>
      </c>
      <c r="B31" s="26">
        <v>2470200631</v>
      </c>
      <c r="C31" s="1" t="s">
        <v>100</v>
      </c>
      <c r="D31" s="1" t="s">
        <v>485</v>
      </c>
      <c r="E31" s="83" t="s">
        <v>1182</v>
      </c>
      <c r="F31" s="33" t="s">
        <v>1183</v>
      </c>
      <c r="G31" s="83" t="s">
        <v>356</v>
      </c>
      <c r="H31" s="83" t="s">
        <v>1194</v>
      </c>
      <c r="I31" s="32" t="s">
        <v>1185</v>
      </c>
      <c r="J31" s="32" t="s">
        <v>1186</v>
      </c>
      <c r="K31" s="83" t="s">
        <v>1187</v>
      </c>
      <c r="L31" s="83" t="s">
        <v>1184</v>
      </c>
      <c r="M31" s="4">
        <v>44166</v>
      </c>
      <c r="N31" s="4"/>
      <c r="O31" s="41">
        <f aca="true" t="shared" si="4" ref="O31:O42">DATE(YEAR(MAX(M31:N31))+6,MONTH(MAX(M31:N31)),DAY(MAX(M31:N31)))-1</f>
        <v>46356</v>
      </c>
      <c r="P31" s="1" t="s">
        <v>231</v>
      </c>
      <c r="Q31" s="4" t="s">
        <v>881</v>
      </c>
      <c r="R31" s="4" t="s">
        <v>1123</v>
      </c>
      <c r="S31" s="4" t="s">
        <v>1123</v>
      </c>
      <c r="T31" s="4" t="s">
        <v>1123</v>
      </c>
      <c r="U31" s="4"/>
      <c r="V31" s="4"/>
      <c r="W31" s="4"/>
      <c r="X31" s="78" t="str">
        <f aca="true" t="shared" si="5" ref="X31:X42">E31</f>
        <v>相談支援事業所わかば</v>
      </c>
    </row>
    <row r="32" spans="1:24" ht="45" customHeight="1">
      <c r="A32" s="26">
        <v>13</v>
      </c>
      <c r="B32" s="26">
        <v>2470200649</v>
      </c>
      <c r="C32" s="1" t="s">
        <v>100</v>
      </c>
      <c r="D32" s="1" t="s">
        <v>485</v>
      </c>
      <c r="E32" s="83" t="s">
        <v>1189</v>
      </c>
      <c r="F32" s="33" t="s">
        <v>1190</v>
      </c>
      <c r="G32" s="83" t="s">
        <v>356</v>
      </c>
      <c r="H32" s="83" t="s">
        <v>1193</v>
      </c>
      <c r="I32" s="32" t="s">
        <v>1191</v>
      </c>
      <c r="J32" s="32" t="s">
        <v>1192</v>
      </c>
      <c r="K32" s="83" t="s">
        <v>1195</v>
      </c>
      <c r="L32" s="83" t="s">
        <v>1196</v>
      </c>
      <c r="M32" s="4">
        <v>44166</v>
      </c>
      <c r="N32" s="4"/>
      <c r="O32" s="41">
        <f t="shared" si="4"/>
        <v>46356</v>
      </c>
      <c r="P32" s="1" t="s">
        <v>231</v>
      </c>
      <c r="Q32" s="4" t="s">
        <v>562</v>
      </c>
      <c r="R32" s="4"/>
      <c r="S32" s="4"/>
      <c r="T32" s="4"/>
      <c r="U32" s="4"/>
      <c r="V32" s="4"/>
      <c r="W32" s="4"/>
      <c r="X32" s="78" t="str">
        <f t="shared" si="5"/>
        <v>相談支援事業所　四季の郷富田</v>
      </c>
    </row>
    <row r="33" spans="1:24" ht="45" customHeight="1">
      <c r="A33" s="26">
        <v>14</v>
      </c>
      <c r="B33" s="26">
        <v>2470200656</v>
      </c>
      <c r="C33" s="1" t="s">
        <v>100</v>
      </c>
      <c r="D33" s="1" t="s">
        <v>485</v>
      </c>
      <c r="E33" s="83" t="s">
        <v>1231</v>
      </c>
      <c r="F33" s="33" t="s">
        <v>1232</v>
      </c>
      <c r="G33" s="83" t="s">
        <v>356</v>
      </c>
      <c r="H33" s="83" t="s">
        <v>1234</v>
      </c>
      <c r="I33" s="32" t="s">
        <v>1235</v>
      </c>
      <c r="J33" s="32" t="s">
        <v>1236</v>
      </c>
      <c r="K33" s="83" t="s">
        <v>1237</v>
      </c>
      <c r="L33" s="83" t="s">
        <v>1233</v>
      </c>
      <c r="M33" s="4">
        <v>44287</v>
      </c>
      <c r="N33" s="4"/>
      <c r="O33" s="41">
        <f t="shared" si="4"/>
        <v>46477</v>
      </c>
      <c r="P33" s="1" t="s">
        <v>231</v>
      </c>
      <c r="Q33" s="4" t="s">
        <v>562</v>
      </c>
      <c r="R33" s="4"/>
      <c r="S33" s="4" t="s">
        <v>1123</v>
      </c>
      <c r="T33" s="4"/>
      <c r="U33" s="4"/>
      <c r="V33" s="4"/>
      <c r="W33" s="4"/>
      <c r="X33" s="78" t="str">
        <f t="shared" si="5"/>
        <v>相談支援事業所　菜の花</v>
      </c>
    </row>
    <row r="34" spans="1:24" ht="45" customHeight="1">
      <c r="A34" s="26">
        <v>15</v>
      </c>
      <c r="B34" s="26">
        <v>2470200664</v>
      </c>
      <c r="C34" s="1" t="s">
        <v>100</v>
      </c>
      <c r="D34" s="1" t="s">
        <v>485</v>
      </c>
      <c r="E34" s="83" t="s">
        <v>1137</v>
      </c>
      <c r="F34" s="33" t="s">
        <v>1330</v>
      </c>
      <c r="G34" s="83" t="s">
        <v>356</v>
      </c>
      <c r="H34" s="83" t="s">
        <v>1333</v>
      </c>
      <c r="I34" s="32" t="s">
        <v>1331</v>
      </c>
      <c r="J34" s="32" t="s">
        <v>1332</v>
      </c>
      <c r="K34" s="83" t="s">
        <v>1138</v>
      </c>
      <c r="L34" s="83" t="s">
        <v>1536</v>
      </c>
      <c r="M34" s="4">
        <v>44531</v>
      </c>
      <c r="N34" s="4"/>
      <c r="O34" s="41">
        <f t="shared" si="4"/>
        <v>46721</v>
      </c>
      <c r="P34" s="1" t="s">
        <v>231</v>
      </c>
      <c r="Q34" s="4" t="s">
        <v>562</v>
      </c>
      <c r="R34" s="4"/>
      <c r="S34" s="4"/>
      <c r="T34" s="4" t="s">
        <v>1123</v>
      </c>
      <c r="U34" s="4"/>
      <c r="V34" s="4"/>
      <c r="W34" s="4"/>
      <c r="X34" s="78" t="str">
        <f t="shared" si="5"/>
        <v>相談支援事業所リフレ</v>
      </c>
    </row>
    <row r="35" spans="1:24" ht="45" customHeight="1">
      <c r="A35" s="26">
        <v>16</v>
      </c>
      <c r="B35" s="26">
        <v>2470200672</v>
      </c>
      <c r="C35" s="1" t="s">
        <v>100</v>
      </c>
      <c r="D35" s="1" t="s">
        <v>485</v>
      </c>
      <c r="E35" s="83" t="s">
        <v>1335</v>
      </c>
      <c r="F35" s="33" t="s">
        <v>1336</v>
      </c>
      <c r="G35" s="83" t="s">
        <v>356</v>
      </c>
      <c r="H35" s="83" t="s">
        <v>1339</v>
      </c>
      <c r="I35" s="32" t="s">
        <v>1337</v>
      </c>
      <c r="J35" s="32" t="s">
        <v>1337</v>
      </c>
      <c r="K35" s="83" t="s">
        <v>1340</v>
      </c>
      <c r="L35" s="83" t="s">
        <v>1341</v>
      </c>
      <c r="M35" s="4">
        <v>44593</v>
      </c>
      <c r="N35" s="4"/>
      <c r="O35" s="41">
        <f t="shared" si="4"/>
        <v>46783</v>
      </c>
      <c r="P35" s="1" t="s">
        <v>231</v>
      </c>
      <c r="Q35" s="4" t="s">
        <v>885</v>
      </c>
      <c r="R35" s="4"/>
      <c r="S35" s="4"/>
      <c r="T35" s="4"/>
      <c r="U35" s="4"/>
      <c r="V35" s="4"/>
      <c r="W35" s="4"/>
      <c r="X35" s="78" t="str">
        <f t="shared" si="5"/>
        <v>相談支援事業所　ユースフル</v>
      </c>
    </row>
    <row r="36" spans="1:24" ht="45" customHeight="1">
      <c r="A36" s="26">
        <v>17</v>
      </c>
      <c r="B36" s="1">
        <v>2470200698</v>
      </c>
      <c r="C36" s="1" t="s">
        <v>99</v>
      </c>
      <c r="D36" s="1" t="s">
        <v>43</v>
      </c>
      <c r="E36" s="2" t="s">
        <v>1048</v>
      </c>
      <c r="F36" s="3" t="s">
        <v>1049</v>
      </c>
      <c r="G36" s="2" t="s">
        <v>356</v>
      </c>
      <c r="H36" s="2" t="s">
        <v>1061</v>
      </c>
      <c r="I36" s="1" t="s">
        <v>1051</v>
      </c>
      <c r="J36" s="1" t="s">
        <v>1052</v>
      </c>
      <c r="K36" s="3" t="s">
        <v>1383</v>
      </c>
      <c r="L36" s="2" t="s">
        <v>1384</v>
      </c>
      <c r="M36" s="60">
        <v>44682</v>
      </c>
      <c r="N36" s="4"/>
      <c r="O36" s="41">
        <f t="shared" si="4"/>
        <v>46873</v>
      </c>
      <c r="P36" s="10" t="s">
        <v>933</v>
      </c>
      <c r="Q36" s="4" t="s">
        <v>562</v>
      </c>
      <c r="R36" s="35"/>
      <c r="S36" s="4"/>
      <c r="T36" s="4"/>
      <c r="U36" s="4"/>
      <c r="V36" s="4"/>
      <c r="W36" s="1"/>
      <c r="X36" s="78" t="str">
        <f t="shared" si="5"/>
        <v>マーベラス相談支援事業所</v>
      </c>
    </row>
    <row r="37" spans="1:24" ht="45" customHeight="1">
      <c r="A37" s="26">
        <v>18</v>
      </c>
      <c r="B37" s="1">
        <v>2470200706</v>
      </c>
      <c r="C37" s="1" t="s">
        <v>99</v>
      </c>
      <c r="D37" s="1" t="s">
        <v>43</v>
      </c>
      <c r="E37" s="2" t="s">
        <v>1408</v>
      </c>
      <c r="F37" s="3" t="s">
        <v>1409</v>
      </c>
      <c r="G37" s="2" t="s">
        <v>356</v>
      </c>
      <c r="H37" s="2" t="s">
        <v>1410</v>
      </c>
      <c r="I37" s="1" t="s">
        <v>1411</v>
      </c>
      <c r="J37" s="1" t="s">
        <v>1412</v>
      </c>
      <c r="K37" s="3" t="s">
        <v>1413</v>
      </c>
      <c r="L37" s="2" t="s">
        <v>1414</v>
      </c>
      <c r="M37" s="4">
        <v>44835</v>
      </c>
      <c r="N37" s="4"/>
      <c r="O37" s="41">
        <f t="shared" si="4"/>
        <v>47026</v>
      </c>
      <c r="P37" s="24" t="s">
        <v>933</v>
      </c>
      <c r="Q37" s="4" t="s">
        <v>902</v>
      </c>
      <c r="R37" s="35" t="s">
        <v>1065</v>
      </c>
      <c r="S37" s="4" t="s">
        <v>1065</v>
      </c>
      <c r="T37" s="4" t="s">
        <v>1065</v>
      </c>
      <c r="U37" s="4"/>
      <c r="V37" s="4"/>
      <c r="W37" s="4"/>
      <c r="X37" s="78" t="str">
        <f t="shared" si="5"/>
        <v>相談支援事業所　ｍｉｘｅｒ</v>
      </c>
    </row>
    <row r="38" spans="1:24" ht="45" customHeight="1">
      <c r="A38" s="26">
        <v>19</v>
      </c>
      <c r="B38" s="1">
        <v>2470200714</v>
      </c>
      <c r="C38" s="1" t="s">
        <v>99</v>
      </c>
      <c r="D38" s="1" t="s">
        <v>43</v>
      </c>
      <c r="E38" s="83" t="s">
        <v>1483</v>
      </c>
      <c r="F38" s="33" t="s">
        <v>1484</v>
      </c>
      <c r="G38" s="83" t="s">
        <v>356</v>
      </c>
      <c r="H38" s="83" t="s">
        <v>1485</v>
      </c>
      <c r="I38" s="32" t="s">
        <v>1486</v>
      </c>
      <c r="J38" s="32"/>
      <c r="K38" s="83" t="s">
        <v>1487</v>
      </c>
      <c r="L38" s="83" t="s">
        <v>1488</v>
      </c>
      <c r="M38" s="4">
        <v>45017</v>
      </c>
      <c r="N38" s="4"/>
      <c r="O38" s="41">
        <f t="shared" si="4"/>
        <v>47208</v>
      </c>
      <c r="P38" s="24" t="s">
        <v>933</v>
      </c>
      <c r="Q38" s="4" t="s">
        <v>902</v>
      </c>
      <c r="R38" s="4"/>
      <c r="S38" s="4"/>
      <c r="T38" s="4"/>
      <c r="U38" s="4"/>
      <c r="V38" s="4"/>
      <c r="W38" s="4"/>
      <c r="X38" s="78" t="str">
        <f t="shared" si="5"/>
        <v>相談支援事業所　さくら四日市</v>
      </c>
    </row>
    <row r="39" spans="1:24" ht="61.5" customHeight="1">
      <c r="A39" s="26">
        <v>20</v>
      </c>
      <c r="B39" s="26">
        <v>2470200722</v>
      </c>
      <c r="C39" s="1" t="s">
        <v>99</v>
      </c>
      <c r="D39" s="1" t="s">
        <v>43</v>
      </c>
      <c r="E39" s="83" t="s">
        <v>1511</v>
      </c>
      <c r="F39" s="83" t="s">
        <v>1509</v>
      </c>
      <c r="G39" s="83" t="s">
        <v>148</v>
      </c>
      <c r="H39" s="83" t="s">
        <v>1513</v>
      </c>
      <c r="I39" s="32" t="s">
        <v>1512</v>
      </c>
      <c r="J39" s="32" t="s">
        <v>1512</v>
      </c>
      <c r="K39" s="83" t="s">
        <v>1508</v>
      </c>
      <c r="L39" s="83" t="s">
        <v>1510</v>
      </c>
      <c r="M39" s="35">
        <v>45108</v>
      </c>
      <c r="N39" s="83"/>
      <c r="O39" s="41">
        <f t="shared" si="4"/>
        <v>47299</v>
      </c>
      <c r="P39" s="24" t="s">
        <v>933</v>
      </c>
      <c r="Q39" s="4" t="s">
        <v>902</v>
      </c>
      <c r="R39" s="4"/>
      <c r="S39" s="4"/>
      <c r="T39" s="4"/>
      <c r="U39" s="4"/>
      <c r="V39" s="4"/>
      <c r="W39" s="4"/>
      <c r="X39" s="78" t="str">
        <f>E39</f>
        <v>福祉サロン水晶玉</v>
      </c>
    </row>
    <row r="40" spans="1:24" ht="45" customHeight="1">
      <c r="A40" s="26">
        <v>21</v>
      </c>
      <c r="B40" s="25">
        <v>2472200019</v>
      </c>
      <c r="C40" s="1" t="s">
        <v>99</v>
      </c>
      <c r="D40" s="1" t="s">
        <v>43</v>
      </c>
      <c r="E40" s="19" t="s">
        <v>118</v>
      </c>
      <c r="F40" s="26" t="s">
        <v>60</v>
      </c>
      <c r="G40" s="19" t="s">
        <v>66</v>
      </c>
      <c r="H40" s="19" t="s">
        <v>82</v>
      </c>
      <c r="I40" s="1" t="s">
        <v>105</v>
      </c>
      <c r="J40" s="1" t="s">
        <v>106</v>
      </c>
      <c r="K40" s="19" t="s">
        <v>74</v>
      </c>
      <c r="L40" s="19" t="s">
        <v>728</v>
      </c>
      <c r="M40" s="4">
        <v>41000</v>
      </c>
      <c r="N40" s="4">
        <v>43191</v>
      </c>
      <c r="O40" s="41">
        <f t="shared" si="4"/>
        <v>45382</v>
      </c>
      <c r="P40" s="1" t="s">
        <v>876</v>
      </c>
      <c r="Q40" s="4" t="s">
        <v>562</v>
      </c>
      <c r="R40" s="35" t="s">
        <v>1123</v>
      </c>
      <c r="S40" s="4"/>
      <c r="T40" s="35" t="s">
        <v>1123</v>
      </c>
      <c r="U40" s="35"/>
      <c r="V40" s="35"/>
      <c r="W40" s="1"/>
      <c r="X40" s="37" t="str">
        <f t="shared" si="5"/>
        <v>菰野町居宅介護支援事業所  けやき</v>
      </c>
    </row>
    <row r="41" spans="1:24" ht="45" customHeight="1">
      <c r="A41" s="26">
        <v>22</v>
      </c>
      <c r="B41" s="1">
        <v>2472200043</v>
      </c>
      <c r="C41" s="1" t="s">
        <v>100</v>
      </c>
      <c r="D41" s="1" t="s">
        <v>485</v>
      </c>
      <c r="E41" s="2" t="s">
        <v>564</v>
      </c>
      <c r="F41" s="3" t="s">
        <v>569</v>
      </c>
      <c r="G41" s="2" t="s">
        <v>565</v>
      </c>
      <c r="H41" s="2" t="s">
        <v>566</v>
      </c>
      <c r="I41" s="1" t="s">
        <v>567</v>
      </c>
      <c r="J41" s="1" t="s">
        <v>568</v>
      </c>
      <c r="K41" s="3" t="s">
        <v>570</v>
      </c>
      <c r="L41" s="3" t="s">
        <v>657</v>
      </c>
      <c r="M41" s="4">
        <v>42125</v>
      </c>
      <c r="N41" s="4">
        <v>44317</v>
      </c>
      <c r="O41" s="41">
        <f t="shared" si="4"/>
        <v>46507</v>
      </c>
      <c r="P41" s="1" t="s">
        <v>876</v>
      </c>
      <c r="Q41" s="4" t="s">
        <v>562</v>
      </c>
      <c r="R41" s="4"/>
      <c r="S41" s="4"/>
      <c r="T41" s="4"/>
      <c r="U41" s="4"/>
      <c r="V41" s="4"/>
      <c r="W41" s="1"/>
      <c r="X41" s="37" t="str">
        <f t="shared" si="5"/>
        <v>障害者相談支援事業所　菰野聖十字の家</v>
      </c>
    </row>
    <row r="42" spans="1:24" ht="45" customHeight="1">
      <c r="A42" s="26">
        <v>23</v>
      </c>
      <c r="B42" s="1">
        <v>2472200027</v>
      </c>
      <c r="C42" s="1" t="s">
        <v>100</v>
      </c>
      <c r="D42" s="1" t="s">
        <v>43</v>
      </c>
      <c r="E42" s="2" t="s">
        <v>456</v>
      </c>
      <c r="F42" s="3" t="s">
        <v>457</v>
      </c>
      <c r="G42" s="2" t="s">
        <v>458</v>
      </c>
      <c r="H42" s="2" t="s">
        <v>459</v>
      </c>
      <c r="I42" s="1" t="s">
        <v>460</v>
      </c>
      <c r="J42" s="1" t="s">
        <v>461</v>
      </c>
      <c r="K42" s="3" t="s">
        <v>462</v>
      </c>
      <c r="L42" s="3" t="s">
        <v>653</v>
      </c>
      <c r="M42" s="4">
        <v>41974</v>
      </c>
      <c r="N42" s="4">
        <v>44166</v>
      </c>
      <c r="O42" s="41">
        <f t="shared" si="4"/>
        <v>46356</v>
      </c>
      <c r="P42" s="1" t="s">
        <v>876</v>
      </c>
      <c r="Q42" s="35" t="s">
        <v>883</v>
      </c>
      <c r="R42" s="4" t="s">
        <v>882</v>
      </c>
      <c r="S42" s="4" t="s">
        <v>1123</v>
      </c>
      <c r="T42" s="4" t="s">
        <v>1123</v>
      </c>
      <c r="U42" s="4"/>
      <c r="V42" s="4"/>
      <c r="W42" s="1"/>
      <c r="X42" s="37" t="str">
        <f t="shared" si="5"/>
        <v>川越町特定・障がい児相談支援事業所</v>
      </c>
    </row>
    <row r="43" spans="1:24" s="17" customFormat="1" ht="19.5" customHeight="1">
      <c r="A43" s="64" t="s">
        <v>516</v>
      </c>
      <c r="B43" s="81"/>
      <c r="C43" s="65">
        <f>COUNT(B20:B42)</f>
        <v>23</v>
      </c>
      <c r="D43" s="66" t="s">
        <v>517</v>
      </c>
      <c r="E43" s="66"/>
      <c r="F43" s="66"/>
      <c r="G43" s="66"/>
      <c r="H43" s="67"/>
      <c r="I43" s="65"/>
      <c r="J43" s="65"/>
      <c r="K43" s="67"/>
      <c r="L43" s="67"/>
      <c r="M43" s="68"/>
      <c r="N43" s="68"/>
      <c r="O43" s="68"/>
      <c r="P43" s="69"/>
      <c r="Q43" s="68"/>
      <c r="R43" s="68"/>
      <c r="S43" s="68"/>
      <c r="T43" s="68"/>
      <c r="U43" s="68"/>
      <c r="V43" s="68"/>
      <c r="W43" s="70"/>
      <c r="X43" s="37"/>
    </row>
    <row r="44" spans="1:24" ht="45.75" customHeight="1">
      <c r="A44" s="25">
        <v>1</v>
      </c>
      <c r="B44" s="25">
        <v>2470300027</v>
      </c>
      <c r="C44" s="1" t="s">
        <v>99</v>
      </c>
      <c r="D44" s="1" t="s">
        <v>43</v>
      </c>
      <c r="E44" s="19" t="s">
        <v>44</v>
      </c>
      <c r="F44" s="26" t="s">
        <v>54</v>
      </c>
      <c r="G44" s="19" t="s">
        <v>61</v>
      </c>
      <c r="H44" s="19" t="s">
        <v>51</v>
      </c>
      <c r="I44" s="1" t="s">
        <v>107</v>
      </c>
      <c r="J44" s="1" t="s">
        <v>108</v>
      </c>
      <c r="K44" s="19" t="s">
        <v>67</v>
      </c>
      <c r="L44" s="19" t="s">
        <v>730</v>
      </c>
      <c r="M44" s="4">
        <v>41000</v>
      </c>
      <c r="N44" s="4">
        <v>43191</v>
      </c>
      <c r="O44" s="41">
        <f aca="true" t="shared" si="6" ref="O44:O49">DATE(YEAR(MAX(M44:N44))+6,MONTH(MAX(M44:N44)),DAY(MAX(M44:N44)))-1</f>
        <v>45382</v>
      </c>
      <c r="P44" s="10" t="s">
        <v>794</v>
      </c>
      <c r="Q44" s="4" t="s">
        <v>885</v>
      </c>
      <c r="R44" s="4" t="s">
        <v>1123</v>
      </c>
      <c r="S44" s="4" t="s">
        <v>1123</v>
      </c>
      <c r="T44" s="4"/>
      <c r="U44" s="4"/>
      <c r="V44" s="4"/>
      <c r="W44" s="10"/>
      <c r="X44" s="37" t="str">
        <f aca="true" t="shared" si="7" ref="X44:X58">E44</f>
        <v>鈴鹿和順学園</v>
      </c>
    </row>
    <row r="45" spans="1:24" ht="45.75" customHeight="1">
      <c r="A45" s="25">
        <v>2</v>
      </c>
      <c r="B45" s="25">
        <v>2470300035</v>
      </c>
      <c r="C45" s="1" t="s">
        <v>99</v>
      </c>
      <c r="D45" s="1" t="s">
        <v>104</v>
      </c>
      <c r="E45" s="19" t="s">
        <v>53</v>
      </c>
      <c r="F45" s="26" t="s">
        <v>33</v>
      </c>
      <c r="G45" s="19" t="s">
        <v>61</v>
      </c>
      <c r="H45" s="19" t="s">
        <v>890</v>
      </c>
      <c r="I45" s="1" t="s">
        <v>891</v>
      </c>
      <c r="J45" s="1" t="s">
        <v>892</v>
      </c>
      <c r="K45" s="19" t="s">
        <v>68</v>
      </c>
      <c r="L45" s="19" t="s">
        <v>731</v>
      </c>
      <c r="M45" s="4">
        <v>41000</v>
      </c>
      <c r="N45" s="4">
        <v>43191</v>
      </c>
      <c r="O45" s="41">
        <f t="shared" si="6"/>
        <v>45382</v>
      </c>
      <c r="P45" s="10" t="s">
        <v>794</v>
      </c>
      <c r="Q45" s="35" t="s">
        <v>1062</v>
      </c>
      <c r="R45" s="4" t="s">
        <v>882</v>
      </c>
      <c r="S45" s="4" t="s">
        <v>882</v>
      </c>
      <c r="T45" s="4" t="s">
        <v>882</v>
      </c>
      <c r="U45" s="4"/>
      <c r="V45" s="4"/>
      <c r="W45" s="4" t="s">
        <v>882</v>
      </c>
      <c r="X45" s="37" t="str">
        <f t="shared" si="7"/>
        <v>障がい相談支援事業所いぶき</v>
      </c>
    </row>
    <row r="46" spans="1:24" ht="45.75" customHeight="1">
      <c r="A46" s="25">
        <v>3</v>
      </c>
      <c r="B46" s="25">
        <v>2470300043</v>
      </c>
      <c r="C46" s="1" t="s">
        <v>99</v>
      </c>
      <c r="D46" s="1" t="s">
        <v>43</v>
      </c>
      <c r="E46" s="19" t="s">
        <v>1099</v>
      </c>
      <c r="F46" s="26" t="s">
        <v>55</v>
      </c>
      <c r="G46" s="19" t="s">
        <v>61</v>
      </c>
      <c r="H46" s="19" t="s">
        <v>1377</v>
      </c>
      <c r="I46" s="1" t="s">
        <v>1394</v>
      </c>
      <c r="J46" s="1" t="s">
        <v>1395</v>
      </c>
      <c r="K46" s="19" t="s">
        <v>178</v>
      </c>
      <c r="L46" s="19" t="s">
        <v>660</v>
      </c>
      <c r="M46" s="4">
        <v>41000</v>
      </c>
      <c r="N46" s="4">
        <v>43191</v>
      </c>
      <c r="O46" s="41">
        <f t="shared" si="6"/>
        <v>45382</v>
      </c>
      <c r="P46" s="10" t="s">
        <v>794</v>
      </c>
      <c r="Q46" s="4" t="s">
        <v>562</v>
      </c>
      <c r="R46" s="4"/>
      <c r="S46" s="4"/>
      <c r="T46" s="4"/>
      <c r="U46" s="4"/>
      <c r="V46" s="4"/>
      <c r="W46" s="10"/>
      <c r="X46" s="37" t="str">
        <f t="shared" si="7"/>
        <v>鈴鹿市第１療育センター</v>
      </c>
    </row>
    <row r="47" spans="1:24" ht="45.75" customHeight="1">
      <c r="A47" s="25">
        <v>4</v>
      </c>
      <c r="B47" s="25">
        <v>2470300050</v>
      </c>
      <c r="C47" s="1" t="s">
        <v>99</v>
      </c>
      <c r="D47" s="1" t="s">
        <v>43</v>
      </c>
      <c r="E47" s="19" t="s">
        <v>45</v>
      </c>
      <c r="F47" s="26" t="s">
        <v>56</v>
      </c>
      <c r="G47" s="19" t="s">
        <v>61</v>
      </c>
      <c r="H47" s="19" t="s">
        <v>176</v>
      </c>
      <c r="I47" s="1" t="s">
        <v>109</v>
      </c>
      <c r="J47" s="1" t="s">
        <v>110</v>
      </c>
      <c r="K47" s="19" t="s">
        <v>69</v>
      </c>
      <c r="L47" s="19" t="s">
        <v>661</v>
      </c>
      <c r="M47" s="4">
        <v>41000</v>
      </c>
      <c r="N47" s="4">
        <v>43191</v>
      </c>
      <c r="O47" s="41">
        <f t="shared" si="6"/>
        <v>45382</v>
      </c>
      <c r="P47" s="10" t="s">
        <v>794</v>
      </c>
      <c r="Q47" s="4" t="s">
        <v>881</v>
      </c>
      <c r="R47" s="35" t="s">
        <v>882</v>
      </c>
      <c r="S47" s="4" t="s">
        <v>882</v>
      </c>
      <c r="T47" s="4" t="s">
        <v>882</v>
      </c>
      <c r="U47" s="4"/>
      <c r="V47" s="4"/>
      <c r="W47" s="10"/>
      <c r="X47" s="37" t="str">
        <f t="shared" si="7"/>
        <v>特定相談支援センター　鈴鹿けやき苑</v>
      </c>
    </row>
    <row r="48" spans="1:24" ht="45.75" customHeight="1">
      <c r="A48" s="25">
        <v>5</v>
      </c>
      <c r="B48" s="25">
        <v>2470300076</v>
      </c>
      <c r="C48" s="1" t="s">
        <v>99</v>
      </c>
      <c r="D48" s="1" t="s">
        <v>104</v>
      </c>
      <c r="E48" s="19" t="s">
        <v>46</v>
      </c>
      <c r="F48" s="26" t="s">
        <v>57</v>
      </c>
      <c r="G48" s="19" t="s">
        <v>61</v>
      </c>
      <c r="H48" s="19" t="s">
        <v>1386</v>
      </c>
      <c r="I48" s="1" t="s">
        <v>111</v>
      </c>
      <c r="J48" s="1" t="s">
        <v>1029</v>
      </c>
      <c r="K48" s="19" t="s">
        <v>70</v>
      </c>
      <c r="L48" s="19" t="s">
        <v>732</v>
      </c>
      <c r="M48" s="4">
        <v>41000</v>
      </c>
      <c r="N48" s="4">
        <v>43191</v>
      </c>
      <c r="O48" s="41">
        <f t="shared" si="6"/>
        <v>45382</v>
      </c>
      <c r="P48" s="10" t="s">
        <v>794</v>
      </c>
      <c r="Q48" s="4" t="s">
        <v>881</v>
      </c>
      <c r="R48" s="4" t="s">
        <v>882</v>
      </c>
      <c r="S48" s="4" t="s">
        <v>882</v>
      </c>
      <c r="T48" s="4" t="s">
        <v>882</v>
      </c>
      <c r="U48" s="4" t="s">
        <v>882</v>
      </c>
      <c r="V48" s="4"/>
      <c r="W48" s="10"/>
      <c r="X48" s="37" t="str">
        <f t="shared" si="7"/>
        <v>きれいライフステーション</v>
      </c>
    </row>
    <row r="49" spans="1:24" s="14" customFormat="1" ht="45.75" customHeight="1">
      <c r="A49" s="25">
        <v>6</v>
      </c>
      <c r="B49" s="1">
        <v>2470300225</v>
      </c>
      <c r="C49" s="1" t="s">
        <v>99</v>
      </c>
      <c r="D49" s="1" t="s">
        <v>43</v>
      </c>
      <c r="E49" s="2" t="s">
        <v>314</v>
      </c>
      <c r="F49" s="33" t="s">
        <v>315</v>
      </c>
      <c r="G49" s="22" t="s">
        <v>28</v>
      </c>
      <c r="H49" s="2" t="s">
        <v>316</v>
      </c>
      <c r="I49" s="32" t="s">
        <v>317</v>
      </c>
      <c r="J49" s="32" t="s">
        <v>318</v>
      </c>
      <c r="K49" s="40" t="s">
        <v>319</v>
      </c>
      <c r="L49" s="40" t="s">
        <v>733</v>
      </c>
      <c r="M49" s="4">
        <v>41730</v>
      </c>
      <c r="N49" s="4">
        <v>43922</v>
      </c>
      <c r="O49" s="41">
        <f t="shared" si="6"/>
        <v>46112</v>
      </c>
      <c r="P49" s="10" t="s">
        <v>794</v>
      </c>
      <c r="Q49" s="4" t="s">
        <v>562</v>
      </c>
      <c r="R49" s="4"/>
      <c r="S49" s="4"/>
      <c r="T49" s="4"/>
      <c r="U49" s="4"/>
      <c r="V49" s="4"/>
      <c r="W49" s="10"/>
      <c r="X49" s="37" t="str">
        <f t="shared" si="7"/>
        <v>相談支援センターしらさぎ</v>
      </c>
    </row>
    <row r="50" spans="1:24" s="14" customFormat="1" ht="45.75" customHeight="1">
      <c r="A50" s="25">
        <v>7</v>
      </c>
      <c r="B50" s="1">
        <v>2470300480</v>
      </c>
      <c r="C50" s="1" t="s">
        <v>951</v>
      </c>
      <c r="D50" s="1" t="s">
        <v>43</v>
      </c>
      <c r="E50" s="2" t="s">
        <v>959</v>
      </c>
      <c r="F50" s="33" t="s">
        <v>960</v>
      </c>
      <c r="G50" s="22" t="s">
        <v>28</v>
      </c>
      <c r="H50" s="3" t="s">
        <v>1279</v>
      </c>
      <c r="I50" s="32" t="s">
        <v>961</v>
      </c>
      <c r="J50" s="32" t="s">
        <v>962</v>
      </c>
      <c r="K50" s="40" t="s">
        <v>963</v>
      </c>
      <c r="L50" s="40" t="s">
        <v>964</v>
      </c>
      <c r="M50" s="4">
        <v>43374</v>
      </c>
      <c r="N50" s="4"/>
      <c r="O50" s="41">
        <f>DATE(YEAR(M50)+6,MONTH(M50),DAY(M50)-1)</f>
        <v>45565</v>
      </c>
      <c r="P50" s="10" t="s">
        <v>965</v>
      </c>
      <c r="Q50" s="4" t="s">
        <v>562</v>
      </c>
      <c r="R50" s="4"/>
      <c r="S50" s="4"/>
      <c r="T50" s="4"/>
      <c r="U50" s="4"/>
      <c r="V50" s="4"/>
      <c r="W50" s="10"/>
      <c r="X50" s="37" t="str">
        <f t="shared" si="7"/>
        <v>相談支援事業所 エンジョイ</v>
      </c>
    </row>
    <row r="51" spans="1:24" ht="45.75" customHeight="1">
      <c r="A51" s="25">
        <v>8</v>
      </c>
      <c r="B51" s="26">
        <v>2470300506</v>
      </c>
      <c r="C51" s="1" t="s">
        <v>99</v>
      </c>
      <c r="D51" s="1" t="s">
        <v>485</v>
      </c>
      <c r="E51" s="19" t="s">
        <v>829</v>
      </c>
      <c r="F51" s="26" t="s">
        <v>1121</v>
      </c>
      <c r="G51" s="7" t="s">
        <v>28</v>
      </c>
      <c r="H51" s="19" t="s">
        <v>1122</v>
      </c>
      <c r="I51" s="32" t="s">
        <v>1576</v>
      </c>
      <c r="J51" s="32" t="s">
        <v>1577</v>
      </c>
      <c r="K51" s="34" t="s">
        <v>830</v>
      </c>
      <c r="L51" s="3" t="s">
        <v>971</v>
      </c>
      <c r="M51" s="4">
        <v>43922</v>
      </c>
      <c r="N51" s="4"/>
      <c r="O51" s="41">
        <f aca="true" t="shared" si="8" ref="O51:O58">DATE(YEAR(MAX(M51:N51))+6,MONTH(MAX(M51:N51)),DAY(MAX(M51:N51)))-1</f>
        <v>46112</v>
      </c>
      <c r="P51" s="1" t="s">
        <v>231</v>
      </c>
      <c r="Q51" s="35" t="s">
        <v>1062</v>
      </c>
      <c r="R51" s="4" t="s">
        <v>1123</v>
      </c>
      <c r="S51" s="4" t="s">
        <v>1560</v>
      </c>
      <c r="T51" s="35" t="s">
        <v>882</v>
      </c>
      <c r="U51" s="4"/>
      <c r="V51" s="4"/>
      <c r="W51" s="35" t="s">
        <v>882</v>
      </c>
      <c r="X51" s="37" t="str">
        <f>E51</f>
        <v>相談支援センターなごみ</v>
      </c>
    </row>
    <row r="52" spans="1:24" ht="45.75" customHeight="1">
      <c r="A52" s="25">
        <v>9</v>
      </c>
      <c r="B52" s="26">
        <v>2470300514</v>
      </c>
      <c r="C52" s="1" t="s">
        <v>99</v>
      </c>
      <c r="D52" s="1" t="s">
        <v>485</v>
      </c>
      <c r="E52" s="83" t="s">
        <v>1172</v>
      </c>
      <c r="F52" s="33" t="s">
        <v>1173</v>
      </c>
      <c r="G52" s="83" t="s">
        <v>28</v>
      </c>
      <c r="H52" s="83" t="s">
        <v>1174</v>
      </c>
      <c r="I52" s="32" t="s">
        <v>1175</v>
      </c>
      <c r="J52" s="32" t="s">
        <v>1175</v>
      </c>
      <c r="K52" s="83" t="s">
        <v>1176</v>
      </c>
      <c r="L52" s="83" t="s">
        <v>1177</v>
      </c>
      <c r="M52" s="4">
        <v>44075</v>
      </c>
      <c r="N52" s="4"/>
      <c r="O52" s="41">
        <f t="shared" si="8"/>
        <v>46265</v>
      </c>
      <c r="P52" s="1" t="s">
        <v>231</v>
      </c>
      <c r="Q52" s="4" t="s">
        <v>562</v>
      </c>
      <c r="R52" s="4" t="s">
        <v>882</v>
      </c>
      <c r="S52" s="4"/>
      <c r="T52" s="4"/>
      <c r="U52" s="4"/>
      <c r="V52" s="4"/>
      <c r="W52" s="4"/>
      <c r="X52" s="37" t="str">
        <f>E52</f>
        <v>相談支援事業所　クローバー</v>
      </c>
    </row>
    <row r="53" spans="1:24" ht="45.75" customHeight="1">
      <c r="A53" s="25">
        <v>10</v>
      </c>
      <c r="B53" s="26">
        <v>2470300522</v>
      </c>
      <c r="C53" s="1" t="s">
        <v>99</v>
      </c>
      <c r="D53" s="1" t="s">
        <v>485</v>
      </c>
      <c r="E53" s="83" t="s">
        <v>1280</v>
      </c>
      <c r="F53" s="33" t="s">
        <v>1281</v>
      </c>
      <c r="G53" s="83" t="s">
        <v>28</v>
      </c>
      <c r="H53" s="83" t="s">
        <v>1286</v>
      </c>
      <c r="I53" s="32" t="s">
        <v>1282</v>
      </c>
      <c r="J53" s="32" t="s">
        <v>1283</v>
      </c>
      <c r="K53" s="83" t="s">
        <v>1284</v>
      </c>
      <c r="L53" s="83" t="s">
        <v>1285</v>
      </c>
      <c r="M53" s="4">
        <v>44409</v>
      </c>
      <c r="N53" s="4"/>
      <c r="O53" s="41">
        <f t="shared" si="8"/>
        <v>46599</v>
      </c>
      <c r="P53" s="1" t="s">
        <v>231</v>
      </c>
      <c r="Q53" s="35" t="s">
        <v>885</v>
      </c>
      <c r="R53" s="4" t="s">
        <v>882</v>
      </c>
      <c r="S53" s="4"/>
      <c r="T53" s="4" t="s">
        <v>882</v>
      </c>
      <c r="U53" s="4"/>
      <c r="V53" s="4"/>
      <c r="W53" s="4"/>
      <c r="X53" s="37" t="str">
        <f>E53</f>
        <v>相談支援事業所　エミナル．</v>
      </c>
    </row>
    <row r="54" spans="1:24" ht="45.75" customHeight="1">
      <c r="A54" s="25">
        <v>11</v>
      </c>
      <c r="B54" s="26">
        <v>2470300530</v>
      </c>
      <c r="C54" s="1" t="s">
        <v>99</v>
      </c>
      <c r="D54" s="1" t="s">
        <v>485</v>
      </c>
      <c r="E54" s="83" t="s">
        <v>1287</v>
      </c>
      <c r="F54" s="33" t="s">
        <v>1288</v>
      </c>
      <c r="G54" s="83" t="s">
        <v>28</v>
      </c>
      <c r="H54" s="83" t="s">
        <v>1289</v>
      </c>
      <c r="I54" s="32" t="s">
        <v>1290</v>
      </c>
      <c r="J54" s="32" t="s">
        <v>1291</v>
      </c>
      <c r="K54" s="83" t="s">
        <v>1292</v>
      </c>
      <c r="L54" s="83" t="s">
        <v>1293</v>
      </c>
      <c r="M54" s="4">
        <v>44409</v>
      </c>
      <c r="N54" s="4"/>
      <c r="O54" s="41">
        <f t="shared" si="8"/>
        <v>46599</v>
      </c>
      <c r="P54" s="1" t="s">
        <v>231</v>
      </c>
      <c r="Q54" s="4" t="s">
        <v>562</v>
      </c>
      <c r="R54" s="4" t="s">
        <v>882</v>
      </c>
      <c r="S54" s="4"/>
      <c r="T54" s="4"/>
      <c r="U54" s="4"/>
      <c r="V54" s="4"/>
      <c r="W54" s="4"/>
      <c r="X54" s="37" t="str">
        <f>E54</f>
        <v>相談支援Ｓｈｏｒｅ</v>
      </c>
    </row>
    <row r="55" spans="1:24" s="14" customFormat="1" ht="45.75" customHeight="1">
      <c r="A55" s="25">
        <v>12</v>
      </c>
      <c r="B55" s="26">
        <v>2470400017</v>
      </c>
      <c r="C55" s="1" t="s">
        <v>99</v>
      </c>
      <c r="D55" s="1" t="s">
        <v>43</v>
      </c>
      <c r="E55" s="19" t="s">
        <v>903</v>
      </c>
      <c r="F55" s="26" t="s">
        <v>904</v>
      </c>
      <c r="G55" s="3" t="s">
        <v>154</v>
      </c>
      <c r="H55" s="19" t="s">
        <v>905</v>
      </c>
      <c r="I55" s="32" t="s">
        <v>906</v>
      </c>
      <c r="J55" s="32" t="s">
        <v>907</v>
      </c>
      <c r="K55" s="19" t="s">
        <v>908</v>
      </c>
      <c r="L55" s="19" t="s">
        <v>909</v>
      </c>
      <c r="M55" s="4">
        <v>41122</v>
      </c>
      <c r="N55" s="4">
        <v>43313</v>
      </c>
      <c r="O55" s="41">
        <f t="shared" si="8"/>
        <v>45504</v>
      </c>
      <c r="P55" s="10" t="s">
        <v>794</v>
      </c>
      <c r="Q55" s="4" t="s">
        <v>562</v>
      </c>
      <c r="R55" s="4"/>
      <c r="S55" s="4"/>
      <c r="T55" s="4"/>
      <c r="U55" s="4"/>
      <c r="V55" s="4"/>
      <c r="W55" s="10"/>
      <c r="X55" s="37" t="str">
        <f t="shared" si="7"/>
        <v>サクラサクラ相談支援センター</v>
      </c>
    </row>
    <row r="56" spans="1:24" ht="45.75" customHeight="1">
      <c r="A56" s="25">
        <v>13</v>
      </c>
      <c r="B56" s="26">
        <v>2470400041</v>
      </c>
      <c r="C56" s="1" t="s">
        <v>99</v>
      </c>
      <c r="D56" s="1" t="s">
        <v>578</v>
      </c>
      <c r="E56" s="19" t="s">
        <v>786</v>
      </c>
      <c r="F56" s="26" t="s">
        <v>780</v>
      </c>
      <c r="G56" s="7" t="s">
        <v>154</v>
      </c>
      <c r="H56" s="19" t="s">
        <v>781</v>
      </c>
      <c r="I56" s="32" t="s">
        <v>782</v>
      </c>
      <c r="J56" s="32" t="s">
        <v>783</v>
      </c>
      <c r="K56" s="34" t="s">
        <v>784</v>
      </c>
      <c r="L56" s="3" t="s">
        <v>785</v>
      </c>
      <c r="M56" s="4">
        <v>42461</v>
      </c>
      <c r="N56" s="4">
        <v>44652</v>
      </c>
      <c r="O56" s="41">
        <f t="shared" si="8"/>
        <v>46843</v>
      </c>
      <c r="P56" s="10" t="s">
        <v>794</v>
      </c>
      <c r="Q56" s="4" t="s">
        <v>562</v>
      </c>
      <c r="R56" s="4"/>
      <c r="S56" s="4"/>
      <c r="T56" s="4"/>
      <c r="U56" s="4"/>
      <c r="V56" s="4"/>
      <c r="W56" s="10"/>
      <c r="X56" s="37" t="str">
        <f t="shared" si="7"/>
        <v>亀山市社会福祉協議会　指定障害児相談支援事業所</v>
      </c>
    </row>
    <row r="57" spans="1:24" ht="73.5" customHeight="1">
      <c r="A57" s="25">
        <v>14</v>
      </c>
      <c r="B57" s="26">
        <v>2470400066</v>
      </c>
      <c r="C57" s="1" t="s">
        <v>99</v>
      </c>
      <c r="D57" s="1" t="s">
        <v>485</v>
      </c>
      <c r="E57" s="19" t="s">
        <v>1476</v>
      </c>
      <c r="F57" s="26" t="s">
        <v>1477</v>
      </c>
      <c r="G57" s="3" t="s">
        <v>154</v>
      </c>
      <c r="H57" s="19" t="s">
        <v>1478</v>
      </c>
      <c r="I57" s="32" t="s">
        <v>1479</v>
      </c>
      <c r="J57" s="32" t="s">
        <v>1480</v>
      </c>
      <c r="K57" s="19" t="s">
        <v>1481</v>
      </c>
      <c r="L57" s="3" t="s">
        <v>1482</v>
      </c>
      <c r="M57" s="4">
        <v>45017</v>
      </c>
      <c r="N57" s="4"/>
      <c r="O57" s="41">
        <f t="shared" si="8"/>
        <v>47208</v>
      </c>
      <c r="P57" s="1" t="s">
        <v>231</v>
      </c>
      <c r="Q57" s="4" t="s">
        <v>562</v>
      </c>
      <c r="R57" s="4"/>
      <c r="S57" s="4"/>
      <c r="T57" s="4"/>
      <c r="U57" s="4"/>
      <c r="V57" s="4"/>
      <c r="W57" s="4"/>
      <c r="X57" s="37" t="str">
        <f t="shared" si="7"/>
        <v>相談支援事業所　エイド</v>
      </c>
    </row>
    <row r="58" spans="1:24" ht="52.5" customHeight="1">
      <c r="A58" s="131">
        <v>15</v>
      </c>
      <c r="B58" s="132">
        <v>2470400074</v>
      </c>
      <c r="C58" s="133" t="s">
        <v>99</v>
      </c>
      <c r="D58" s="133" t="s">
        <v>485</v>
      </c>
      <c r="E58" s="134" t="s">
        <v>1579</v>
      </c>
      <c r="F58" s="132" t="s">
        <v>1580</v>
      </c>
      <c r="G58" s="135" t="s">
        <v>1581</v>
      </c>
      <c r="H58" s="134" t="s">
        <v>1582</v>
      </c>
      <c r="I58" s="127" t="s">
        <v>1583</v>
      </c>
      <c r="J58" s="127" t="s">
        <v>1584</v>
      </c>
      <c r="K58" s="134" t="s">
        <v>1585</v>
      </c>
      <c r="L58" s="137" t="s">
        <v>1586</v>
      </c>
      <c r="M58" s="129">
        <v>45261</v>
      </c>
      <c r="N58" s="129"/>
      <c r="O58" s="136">
        <f t="shared" si="8"/>
        <v>47452</v>
      </c>
      <c r="P58" s="133" t="s">
        <v>231</v>
      </c>
      <c r="Q58" s="129" t="s">
        <v>562</v>
      </c>
      <c r="R58" s="129"/>
      <c r="S58" s="129"/>
      <c r="T58" s="129" t="s">
        <v>1123</v>
      </c>
      <c r="U58" s="129"/>
      <c r="V58" s="129"/>
      <c r="W58" s="129"/>
      <c r="X58" s="78" t="str">
        <f t="shared" si="7"/>
        <v>相談支援ミーサ</v>
      </c>
    </row>
    <row r="59" spans="1:24" s="14" customFormat="1" ht="19.5" customHeight="1">
      <c r="A59" s="102" t="s">
        <v>518</v>
      </c>
      <c r="B59" s="82"/>
      <c r="C59" s="96">
        <f>COUNT(B44:B58)</f>
        <v>15</v>
      </c>
      <c r="D59" s="97" t="s">
        <v>519</v>
      </c>
      <c r="E59" s="97"/>
      <c r="F59" s="97"/>
      <c r="G59" s="97"/>
      <c r="H59" s="103"/>
      <c r="I59" s="104"/>
      <c r="J59" s="104"/>
      <c r="K59" s="103"/>
      <c r="L59" s="103"/>
      <c r="M59" s="99"/>
      <c r="N59" s="99"/>
      <c r="O59" s="99"/>
      <c r="P59" s="100"/>
      <c r="Q59" s="99"/>
      <c r="R59" s="99"/>
      <c r="S59" s="99"/>
      <c r="T59" s="99"/>
      <c r="U59" s="99"/>
      <c r="V59" s="99"/>
      <c r="W59" s="101"/>
      <c r="X59" s="37"/>
    </row>
    <row r="60" spans="1:24" s="14" customFormat="1" ht="45.75" customHeight="1">
      <c r="A60" s="1">
        <v>1</v>
      </c>
      <c r="B60" s="1">
        <v>2470500113</v>
      </c>
      <c r="C60" s="1" t="s">
        <v>99</v>
      </c>
      <c r="D60" s="1" t="s">
        <v>104</v>
      </c>
      <c r="E60" s="2" t="s">
        <v>96</v>
      </c>
      <c r="F60" s="1" t="s">
        <v>183</v>
      </c>
      <c r="G60" s="3" t="s">
        <v>14</v>
      </c>
      <c r="H60" s="3" t="s">
        <v>184</v>
      </c>
      <c r="I60" s="1" t="s">
        <v>185</v>
      </c>
      <c r="J60" s="1" t="s">
        <v>186</v>
      </c>
      <c r="K60" s="3" t="s">
        <v>114</v>
      </c>
      <c r="L60" s="3" t="s">
        <v>734</v>
      </c>
      <c r="M60" s="4">
        <v>41000</v>
      </c>
      <c r="N60" s="4">
        <v>43191</v>
      </c>
      <c r="O60" s="41">
        <f aca="true" t="shared" si="9" ref="O60:O73">DATE(YEAR(MAX(M60:N60))+6,MONTH(MAX(M60:N60)),DAY(MAX(M60:N60)))-1</f>
        <v>45382</v>
      </c>
      <c r="P60" s="10" t="s">
        <v>794</v>
      </c>
      <c r="Q60" s="4" t="s">
        <v>562</v>
      </c>
      <c r="R60" s="35" t="s">
        <v>1123</v>
      </c>
      <c r="S60" s="35"/>
      <c r="T60" s="35"/>
      <c r="U60" s="35"/>
      <c r="V60" s="35"/>
      <c r="W60" s="10"/>
      <c r="X60" s="37" t="str">
        <f aca="true" t="shared" si="10" ref="X60:X73">E60</f>
        <v>相談支援事業所　ひかり</v>
      </c>
    </row>
    <row r="61" spans="1:24" s="17" customFormat="1" ht="45.75" customHeight="1">
      <c r="A61" s="1">
        <v>2</v>
      </c>
      <c r="B61" s="1">
        <v>2470500154</v>
      </c>
      <c r="C61" s="1" t="s">
        <v>99</v>
      </c>
      <c r="D61" s="1" t="s">
        <v>43</v>
      </c>
      <c r="E61" s="19" t="s">
        <v>128</v>
      </c>
      <c r="F61" s="26" t="s">
        <v>813</v>
      </c>
      <c r="G61" s="19" t="s">
        <v>126</v>
      </c>
      <c r="H61" s="19" t="s">
        <v>812</v>
      </c>
      <c r="I61" s="1" t="s">
        <v>129</v>
      </c>
      <c r="J61" s="1" t="s">
        <v>130</v>
      </c>
      <c r="K61" s="19" t="s">
        <v>127</v>
      </c>
      <c r="L61" s="3" t="s">
        <v>863</v>
      </c>
      <c r="M61" s="4">
        <v>41030</v>
      </c>
      <c r="N61" s="4">
        <v>43221</v>
      </c>
      <c r="O61" s="41">
        <f t="shared" si="9"/>
        <v>45412</v>
      </c>
      <c r="P61" s="10" t="s">
        <v>794</v>
      </c>
      <c r="Q61" s="4" t="s">
        <v>562</v>
      </c>
      <c r="R61" s="4"/>
      <c r="S61" s="4"/>
      <c r="T61" s="4"/>
      <c r="U61" s="4"/>
      <c r="V61" s="4"/>
      <c r="W61" s="10"/>
      <c r="X61" s="37" t="str">
        <f t="shared" si="10"/>
        <v>to sky</v>
      </c>
    </row>
    <row r="62" spans="1:24" ht="45.75" customHeight="1">
      <c r="A62" s="1">
        <v>3</v>
      </c>
      <c r="B62" s="1">
        <v>2470500204</v>
      </c>
      <c r="C62" s="1" t="s">
        <v>99</v>
      </c>
      <c r="D62" s="1" t="s">
        <v>43</v>
      </c>
      <c r="E62" s="2" t="s">
        <v>270</v>
      </c>
      <c r="F62" s="3" t="s">
        <v>285</v>
      </c>
      <c r="G62" s="2" t="s">
        <v>14</v>
      </c>
      <c r="H62" s="2" t="s">
        <v>271</v>
      </c>
      <c r="I62" s="1" t="s">
        <v>272</v>
      </c>
      <c r="J62" s="1" t="s">
        <v>273</v>
      </c>
      <c r="K62" s="3" t="s">
        <v>274</v>
      </c>
      <c r="L62" s="3" t="s">
        <v>670</v>
      </c>
      <c r="M62" s="4">
        <v>41730</v>
      </c>
      <c r="N62" s="4">
        <v>43922</v>
      </c>
      <c r="O62" s="41">
        <f t="shared" si="9"/>
        <v>46112</v>
      </c>
      <c r="P62" s="10" t="s">
        <v>794</v>
      </c>
      <c r="Q62" s="4" t="s">
        <v>1062</v>
      </c>
      <c r="R62" s="4" t="s">
        <v>882</v>
      </c>
      <c r="S62" s="4" t="s">
        <v>882</v>
      </c>
      <c r="T62" s="4" t="s">
        <v>882</v>
      </c>
      <c r="U62" s="4"/>
      <c r="V62" s="4"/>
      <c r="W62" s="35" t="s">
        <v>1420</v>
      </c>
      <c r="X62" s="37" t="str">
        <f t="shared" si="10"/>
        <v>相談支援事業所いなば</v>
      </c>
    </row>
    <row r="63" spans="1:24" ht="45.75" customHeight="1">
      <c r="A63" s="1">
        <v>4</v>
      </c>
      <c r="B63" s="1">
        <v>2470500212</v>
      </c>
      <c r="C63" s="1" t="s">
        <v>99</v>
      </c>
      <c r="D63" s="1" t="s">
        <v>43</v>
      </c>
      <c r="E63" s="2" t="s">
        <v>277</v>
      </c>
      <c r="F63" s="3" t="s">
        <v>383</v>
      </c>
      <c r="G63" s="2" t="s">
        <v>14</v>
      </c>
      <c r="H63" s="2" t="s">
        <v>385</v>
      </c>
      <c r="I63" s="1" t="s">
        <v>278</v>
      </c>
      <c r="J63" s="1" t="s">
        <v>279</v>
      </c>
      <c r="K63" s="3" t="s">
        <v>280</v>
      </c>
      <c r="L63" s="3" t="s">
        <v>671</v>
      </c>
      <c r="M63" s="4">
        <v>41730</v>
      </c>
      <c r="N63" s="4">
        <v>43922</v>
      </c>
      <c r="O63" s="41">
        <f>DATE(YEAR(MAX(M63:N63))+6,MONTH(MAX(M63:N63)),DAY(MAX(M63:N63)))-1</f>
        <v>46112</v>
      </c>
      <c r="P63" s="10" t="s">
        <v>794</v>
      </c>
      <c r="Q63" s="4" t="s">
        <v>562</v>
      </c>
      <c r="R63" s="4"/>
      <c r="S63" s="4"/>
      <c r="T63" s="4"/>
      <c r="U63" s="4"/>
      <c r="V63" s="4"/>
      <c r="W63" s="10"/>
      <c r="X63" s="37" t="str">
        <f t="shared" si="10"/>
        <v>こころの結</v>
      </c>
    </row>
    <row r="64" spans="1:24" ht="45.75" customHeight="1">
      <c r="A64" s="1">
        <v>5</v>
      </c>
      <c r="B64" s="1">
        <v>2470500220</v>
      </c>
      <c r="C64" s="1" t="s">
        <v>99</v>
      </c>
      <c r="D64" s="1" t="s">
        <v>43</v>
      </c>
      <c r="E64" s="2" t="s">
        <v>281</v>
      </c>
      <c r="F64" s="3" t="s">
        <v>283</v>
      </c>
      <c r="G64" s="2" t="s">
        <v>14</v>
      </c>
      <c r="H64" s="2" t="s">
        <v>282</v>
      </c>
      <c r="I64" s="1" t="s">
        <v>1415</v>
      </c>
      <c r="J64" s="1" t="s">
        <v>1416</v>
      </c>
      <c r="K64" s="3" t="s">
        <v>284</v>
      </c>
      <c r="L64" s="3" t="s">
        <v>735</v>
      </c>
      <c r="M64" s="4">
        <v>41730</v>
      </c>
      <c r="N64" s="4">
        <v>43922</v>
      </c>
      <c r="O64" s="41">
        <f t="shared" si="9"/>
        <v>46112</v>
      </c>
      <c r="P64" s="10" t="s">
        <v>794</v>
      </c>
      <c r="Q64" s="4" t="s">
        <v>562</v>
      </c>
      <c r="R64" s="4"/>
      <c r="S64" s="4"/>
      <c r="T64" s="4"/>
      <c r="U64" s="4"/>
      <c r="V64" s="4"/>
      <c r="W64" s="10"/>
      <c r="X64" s="37" t="str">
        <f t="shared" si="10"/>
        <v>支援センターあゆみ</v>
      </c>
    </row>
    <row r="65" spans="1:24" ht="45.75" customHeight="1">
      <c r="A65" s="1">
        <v>6</v>
      </c>
      <c r="B65" s="1">
        <v>2470500295</v>
      </c>
      <c r="C65" s="1" t="s">
        <v>100</v>
      </c>
      <c r="D65" s="1" t="s">
        <v>43</v>
      </c>
      <c r="E65" s="2" t="s">
        <v>405</v>
      </c>
      <c r="F65" s="3" t="s">
        <v>422</v>
      </c>
      <c r="G65" s="2" t="s">
        <v>14</v>
      </c>
      <c r="H65" s="2" t="s">
        <v>1423</v>
      </c>
      <c r="I65" s="1" t="s">
        <v>1421</v>
      </c>
      <c r="J65" s="1" t="s">
        <v>1422</v>
      </c>
      <c r="K65" s="3" t="s">
        <v>406</v>
      </c>
      <c r="L65" s="3" t="s">
        <v>736</v>
      </c>
      <c r="M65" s="4">
        <v>41913</v>
      </c>
      <c r="N65" s="4">
        <v>44105</v>
      </c>
      <c r="O65" s="41">
        <f t="shared" si="9"/>
        <v>46295</v>
      </c>
      <c r="P65" s="10" t="s">
        <v>794</v>
      </c>
      <c r="Q65" s="4" t="s">
        <v>562</v>
      </c>
      <c r="R65" s="4"/>
      <c r="S65" s="4"/>
      <c r="T65" s="4"/>
      <c r="U65" s="4"/>
      <c r="V65" s="4"/>
      <c r="W65" s="10"/>
      <c r="X65" s="37" t="str">
        <f t="shared" si="10"/>
        <v>ゆいまーる</v>
      </c>
    </row>
    <row r="66" spans="1:24" ht="45.75" customHeight="1">
      <c r="A66" s="1">
        <v>7</v>
      </c>
      <c r="B66" s="1">
        <v>2470500337</v>
      </c>
      <c r="C66" s="1" t="s">
        <v>99</v>
      </c>
      <c r="D66" s="1" t="s">
        <v>104</v>
      </c>
      <c r="E66" s="2" t="s">
        <v>436</v>
      </c>
      <c r="F66" s="3" t="s">
        <v>437</v>
      </c>
      <c r="G66" s="2" t="s">
        <v>14</v>
      </c>
      <c r="H66" s="2" t="s">
        <v>987</v>
      </c>
      <c r="I66" s="1" t="s">
        <v>587</v>
      </c>
      <c r="J66" s="1" t="s">
        <v>588</v>
      </c>
      <c r="K66" s="3" t="s">
        <v>439</v>
      </c>
      <c r="L66" s="3" t="s">
        <v>988</v>
      </c>
      <c r="M66" s="4">
        <v>41944</v>
      </c>
      <c r="N66" s="4">
        <v>44136</v>
      </c>
      <c r="O66" s="41">
        <f t="shared" si="9"/>
        <v>46326</v>
      </c>
      <c r="P66" s="10" t="s">
        <v>794</v>
      </c>
      <c r="Q66" s="4" t="s">
        <v>562</v>
      </c>
      <c r="R66" s="4"/>
      <c r="S66" s="4"/>
      <c r="T66" s="4"/>
      <c r="U66" s="4"/>
      <c r="V66" s="4"/>
      <c r="W66" s="10"/>
      <c r="X66" s="37" t="str">
        <f t="shared" si="10"/>
        <v>ＮＰＯ結</v>
      </c>
    </row>
    <row r="67" spans="1:24" ht="45.75" customHeight="1">
      <c r="A67" s="1">
        <v>8</v>
      </c>
      <c r="B67" s="1">
        <v>2470500386</v>
      </c>
      <c r="C67" s="1" t="s">
        <v>100</v>
      </c>
      <c r="D67" s="1" t="s">
        <v>43</v>
      </c>
      <c r="E67" s="2" t="s">
        <v>556</v>
      </c>
      <c r="F67" s="3" t="s">
        <v>557</v>
      </c>
      <c r="G67" s="2" t="s">
        <v>14</v>
      </c>
      <c r="H67" s="2" t="s">
        <v>558</v>
      </c>
      <c r="I67" s="1" t="s">
        <v>559</v>
      </c>
      <c r="J67" s="1" t="s">
        <v>560</v>
      </c>
      <c r="K67" s="3" t="s">
        <v>14</v>
      </c>
      <c r="L67" s="3" t="s">
        <v>737</v>
      </c>
      <c r="M67" s="4">
        <v>42095</v>
      </c>
      <c r="N67" s="4">
        <v>44287</v>
      </c>
      <c r="O67" s="41">
        <f t="shared" si="9"/>
        <v>46477</v>
      </c>
      <c r="P67" s="10" t="s">
        <v>794</v>
      </c>
      <c r="Q67" s="4" t="s">
        <v>562</v>
      </c>
      <c r="R67" s="4"/>
      <c r="S67" s="4"/>
      <c r="T67" s="4"/>
      <c r="U67" s="4"/>
      <c r="V67" s="4"/>
      <c r="W67" s="10"/>
      <c r="X67" s="37" t="str">
        <f t="shared" si="10"/>
        <v>津市児童発達支援センター</v>
      </c>
    </row>
    <row r="68" spans="1:24" ht="45.75" customHeight="1">
      <c r="A68" s="1">
        <v>9</v>
      </c>
      <c r="B68" s="1">
        <v>2470500394</v>
      </c>
      <c r="C68" s="1" t="s">
        <v>100</v>
      </c>
      <c r="D68" s="1" t="s">
        <v>43</v>
      </c>
      <c r="E68" s="2" t="s">
        <v>275</v>
      </c>
      <c r="F68" s="3" t="s">
        <v>808</v>
      </c>
      <c r="G68" s="2" t="s">
        <v>14</v>
      </c>
      <c r="H68" s="2" t="s">
        <v>832</v>
      </c>
      <c r="I68" s="1" t="s">
        <v>1300</v>
      </c>
      <c r="J68" s="1" t="s">
        <v>1301</v>
      </c>
      <c r="K68" s="3" t="s">
        <v>276</v>
      </c>
      <c r="L68" s="3" t="s">
        <v>738</v>
      </c>
      <c r="M68" s="35">
        <v>42125</v>
      </c>
      <c r="N68" s="4">
        <v>44317</v>
      </c>
      <c r="O68" s="41">
        <f>DATE(YEAR(MAX(M68:N68))+6,MONTH(MAX(M68:N68)),DAY(MAX(M68:N68)))-1</f>
        <v>46507</v>
      </c>
      <c r="P68" s="10" t="s">
        <v>794</v>
      </c>
      <c r="Q68" s="4" t="s">
        <v>562</v>
      </c>
      <c r="R68" s="4"/>
      <c r="S68" s="4"/>
      <c r="T68" s="4"/>
      <c r="U68" s="4"/>
      <c r="V68" s="4"/>
      <c r="W68" s="10"/>
      <c r="X68" s="37" t="str">
        <f t="shared" si="10"/>
        <v>サンフラワードリーム</v>
      </c>
    </row>
    <row r="69" spans="1:24" ht="45.75" customHeight="1">
      <c r="A69" s="1">
        <v>10</v>
      </c>
      <c r="B69" s="1">
        <v>2470500410</v>
      </c>
      <c r="C69" s="1" t="s">
        <v>100</v>
      </c>
      <c r="D69" s="1" t="s">
        <v>578</v>
      </c>
      <c r="E69" s="2" t="s">
        <v>572</v>
      </c>
      <c r="F69" s="3" t="s">
        <v>573</v>
      </c>
      <c r="G69" s="2" t="s">
        <v>14</v>
      </c>
      <c r="H69" s="2" t="s">
        <v>574</v>
      </c>
      <c r="I69" s="1" t="s">
        <v>575</v>
      </c>
      <c r="J69" s="1" t="s">
        <v>576</v>
      </c>
      <c r="K69" s="3" t="s">
        <v>577</v>
      </c>
      <c r="L69" s="3" t="s">
        <v>680</v>
      </c>
      <c r="M69" s="4">
        <v>42156</v>
      </c>
      <c r="N69" s="4">
        <v>44348</v>
      </c>
      <c r="O69" s="41">
        <f t="shared" si="9"/>
        <v>46538</v>
      </c>
      <c r="P69" s="10" t="s">
        <v>794</v>
      </c>
      <c r="Q69" s="4" t="s">
        <v>562</v>
      </c>
      <c r="R69" s="4"/>
      <c r="S69" s="4"/>
      <c r="T69" s="4"/>
      <c r="U69" s="4"/>
      <c r="V69" s="4"/>
      <c r="W69" s="10"/>
      <c r="X69" s="37" t="str">
        <f t="shared" si="10"/>
        <v>相談支援事業コーケン</v>
      </c>
    </row>
    <row r="70" spans="1:24" ht="45.75" customHeight="1">
      <c r="A70" s="1">
        <v>11</v>
      </c>
      <c r="B70" s="1">
        <v>2470500485</v>
      </c>
      <c r="C70" s="1" t="s">
        <v>99</v>
      </c>
      <c r="D70" s="1" t="s">
        <v>578</v>
      </c>
      <c r="E70" s="2" t="s">
        <v>478</v>
      </c>
      <c r="F70" s="3" t="s">
        <v>624</v>
      </c>
      <c r="G70" s="2" t="s">
        <v>14</v>
      </c>
      <c r="H70" s="2" t="s">
        <v>625</v>
      </c>
      <c r="I70" s="1" t="s">
        <v>626</v>
      </c>
      <c r="J70" s="1" t="s">
        <v>479</v>
      </c>
      <c r="K70" s="3" t="s">
        <v>480</v>
      </c>
      <c r="L70" s="3" t="s">
        <v>678</v>
      </c>
      <c r="M70" s="4">
        <v>42461</v>
      </c>
      <c r="N70" s="4">
        <v>44652</v>
      </c>
      <c r="O70" s="41">
        <f t="shared" si="9"/>
        <v>46843</v>
      </c>
      <c r="P70" s="10" t="s">
        <v>794</v>
      </c>
      <c r="Q70" s="4" t="s">
        <v>562</v>
      </c>
      <c r="R70" s="4"/>
      <c r="S70" s="4"/>
      <c r="T70" s="4"/>
      <c r="U70" s="4"/>
      <c r="V70" s="4"/>
      <c r="W70" s="10"/>
      <c r="X70" s="37" t="str">
        <f t="shared" si="10"/>
        <v>やじろべえ　</v>
      </c>
    </row>
    <row r="71" spans="1:24" s="14" customFormat="1" ht="45.75" customHeight="1">
      <c r="A71" s="1">
        <v>12</v>
      </c>
      <c r="B71" s="26">
        <v>2470500535</v>
      </c>
      <c r="C71" s="1" t="s">
        <v>98</v>
      </c>
      <c r="D71" s="1" t="s">
        <v>485</v>
      </c>
      <c r="E71" s="19" t="s">
        <v>833</v>
      </c>
      <c r="F71" s="26" t="s">
        <v>807</v>
      </c>
      <c r="G71" s="3" t="s">
        <v>14</v>
      </c>
      <c r="H71" s="19" t="s">
        <v>805</v>
      </c>
      <c r="I71" s="26" t="s">
        <v>806</v>
      </c>
      <c r="J71" s="26" t="s">
        <v>806</v>
      </c>
      <c r="K71" s="19" t="s">
        <v>411</v>
      </c>
      <c r="L71" s="3" t="s">
        <v>809</v>
      </c>
      <c r="M71" s="4">
        <v>42705</v>
      </c>
      <c r="N71" s="4">
        <v>44896</v>
      </c>
      <c r="O71" s="41">
        <f t="shared" si="9"/>
        <v>47087</v>
      </c>
      <c r="P71" s="10" t="s">
        <v>794</v>
      </c>
      <c r="Q71" s="4" t="s">
        <v>562</v>
      </c>
      <c r="R71" s="55" t="s">
        <v>882</v>
      </c>
      <c r="S71" s="4"/>
      <c r="T71" s="4"/>
      <c r="U71" s="4"/>
      <c r="V71" s="4"/>
      <c r="W71" s="10"/>
      <c r="X71" s="37" t="str">
        <f t="shared" si="10"/>
        <v>相談支援センターかさ</v>
      </c>
    </row>
    <row r="72" spans="1:24" s="14" customFormat="1" ht="45.75" customHeight="1">
      <c r="A72" s="1">
        <v>13</v>
      </c>
      <c r="B72" s="26">
        <v>2470500626</v>
      </c>
      <c r="C72" s="1" t="s">
        <v>98</v>
      </c>
      <c r="D72" s="1" t="s">
        <v>485</v>
      </c>
      <c r="E72" s="19" t="s">
        <v>1538</v>
      </c>
      <c r="F72" s="26" t="s">
        <v>1539</v>
      </c>
      <c r="G72" s="3" t="s">
        <v>14</v>
      </c>
      <c r="H72" s="19" t="s">
        <v>1542</v>
      </c>
      <c r="I72" s="26" t="s">
        <v>1543</v>
      </c>
      <c r="J72" s="26" t="s">
        <v>1540</v>
      </c>
      <c r="K72" s="19" t="s">
        <v>1541</v>
      </c>
      <c r="L72" s="3" t="s">
        <v>1544</v>
      </c>
      <c r="M72" s="4">
        <v>43010</v>
      </c>
      <c r="N72" s="4">
        <v>45200</v>
      </c>
      <c r="O72" s="41">
        <f>DATE(YEAR(MAX(M72:N72))+6,MONTH(MAX(M72:N72)),DAY(MAX(M72:N72)))-1</f>
        <v>47391</v>
      </c>
      <c r="P72" s="9" t="s">
        <v>231</v>
      </c>
      <c r="Q72" s="4" t="s">
        <v>562</v>
      </c>
      <c r="R72" s="4"/>
      <c r="S72" s="4"/>
      <c r="T72" s="4"/>
      <c r="U72" s="4"/>
      <c r="V72" s="3"/>
      <c r="W72" s="3"/>
      <c r="X72" s="14" t="str">
        <f t="shared" si="10"/>
        <v>計画相談事業所りぼん</v>
      </c>
    </row>
    <row r="73" spans="1:24" s="14" customFormat="1" ht="45.75" customHeight="1">
      <c r="A73" s="1">
        <v>14</v>
      </c>
      <c r="B73" s="26">
        <v>2470500717</v>
      </c>
      <c r="C73" s="26" t="s">
        <v>935</v>
      </c>
      <c r="D73" s="1" t="s">
        <v>934</v>
      </c>
      <c r="E73" s="3" t="s">
        <v>1067</v>
      </c>
      <c r="F73" s="26" t="s">
        <v>1068</v>
      </c>
      <c r="G73" s="3" t="s">
        <v>14</v>
      </c>
      <c r="H73" s="3" t="s">
        <v>1070</v>
      </c>
      <c r="I73" s="26" t="s">
        <v>1071</v>
      </c>
      <c r="J73" s="26" t="s">
        <v>1072</v>
      </c>
      <c r="K73" s="19" t="s">
        <v>1073</v>
      </c>
      <c r="L73" s="19" t="s">
        <v>1074</v>
      </c>
      <c r="M73" s="4">
        <v>43282</v>
      </c>
      <c r="N73" s="4"/>
      <c r="O73" s="41">
        <f t="shared" si="9"/>
        <v>45473</v>
      </c>
      <c r="P73" s="41" t="s">
        <v>933</v>
      </c>
      <c r="Q73" s="4" t="s">
        <v>562</v>
      </c>
      <c r="R73" s="4"/>
      <c r="S73" s="55"/>
      <c r="T73" s="55"/>
      <c r="U73" s="55"/>
      <c r="V73" s="55"/>
      <c r="W73" s="79"/>
      <c r="X73" s="37" t="str">
        <f t="shared" si="10"/>
        <v>相談支援事業所　オレンジ</v>
      </c>
    </row>
    <row r="74" spans="1:24" s="14" customFormat="1" ht="45.75" customHeight="1">
      <c r="A74" s="1">
        <v>15</v>
      </c>
      <c r="B74" s="26">
        <v>2470500741</v>
      </c>
      <c r="C74" s="1" t="s">
        <v>98</v>
      </c>
      <c r="D74" s="1" t="s">
        <v>485</v>
      </c>
      <c r="E74" s="19" t="s">
        <v>1063</v>
      </c>
      <c r="F74" s="3" t="s">
        <v>1345</v>
      </c>
      <c r="G74" s="2" t="s">
        <v>14</v>
      </c>
      <c r="H74" s="2" t="s">
        <v>1342</v>
      </c>
      <c r="I74" s="1" t="s">
        <v>1346</v>
      </c>
      <c r="J74" s="1" t="s">
        <v>1343</v>
      </c>
      <c r="K74" s="3" t="s">
        <v>1064</v>
      </c>
      <c r="L74" s="2" t="s">
        <v>1344</v>
      </c>
      <c r="M74" s="4">
        <v>43709</v>
      </c>
      <c r="N74" s="4"/>
      <c r="O74" s="41">
        <v>45443</v>
      </c>
      <c r="P74" s="10" t="s">
        <v>231</v>
      </c>
      <c r="Q74" s="129" t="s">
        <v>881</v>
      </c>
      <c r="R74" s="4" t="s">
        <v>1065</v>
      </c>
      <c r="S74" s="4"/>
      <c r="T74" s="4" t="s">
        <v>1065</v>
      </c>
      <c r="U74" s="4"/>
      <c r="V74" s="4"/>
      <c r="W74" s="4"/>
      <c r="X74" s="37" t="s">
        <v>1063</v>
      </c>
    </row>
    <row r="75" spans="1:24" s="14" customFormat="1" ht="45.75" customHeight="1">
      <c r="A75" s="1">
        <v>16</v>
      </c>
      <c r="B75" s="26">
        <v>2470500758</v>
      </c>
      <c r="C75" s="1" t="s">
        <v>98</v>
      </c>
      <c r="D75" s="1" t="s">
        <v>485</v>
      </c>
      <c r="E75" s="19" t="s">
        <v>1109</v>
      </c>
      <c r="F75" s="26" t="s">
        <v>1110</v>
      </c>
      <c r="G75" s="3" t="s">
        <v>14</v>
      </c>
      <c r="H75" s="19" t="s">
        <v>1112</v>
      </c>
      <c r="I75" s="26" t="s">
        <v>1111</v>
      </c>
      <c r="J75" s="26"/>
      <c r="K75" s="19" t="s">
        <v>1113</v>
      </c>
      <c r="L75" s="3" t="s">
        <v>1114</v>
      </c>
      <c r="M75" s="4">
        <v>43922</v>
      </c>
      <c r="N75" s="4"/>
      <c r="O75" s="41">
        <f>DATE(YEAR(MAX(M75:N75))+6,MONTH(MAX(M75:N75)),DAY(MAX(M75:N75)))-1</f>
        <v>46112</v>
      </c>
      <c r="P75" s="9" t="s">
        <v>231</v>
      </c>
      <c r="Q75" s="4" t="s">
        <v>562</v>
      </c>
      <c r="R75" s="4"/>
      <c r="S75" s="4"/>
      <c r="T75" s="4"/>
      <c r="U75" s="4"/>
      <c r="V75" s="4"/>
      <c r="W75" s="4"/>
      <c r="X75" s="37" t="s">
        <v>1063</v>
      </c>
    </row>
    <row r="76" spans="1:24" s="14" customFormat="1" ht="45.75" customHeight="1">
      <c r="A76" s="1">
        <v>17</v>
      </c>
      <c r="B76" s="26">
        <v>2470500766</v>
      </c>
      <c r="C76" s="1" t="s">
        <v>98</v>
      </c>
      <c r="D76" s="1" t="s">
        <v>485</v>
      </c>
      <c r="E76" s="83" t="s">
        <v>1226</v>
      </c>
      <c r="F76" s="33" t="s">
        <v>1227</v>
      </c>
      <c r="G76" s="3" t="s">
        <v>14</v>
      </c>
      <c r="H76" s="89" t="s">
        <v>1327</v>
      </c>
      <c r="I76" s="32" t="s">
        <v>1228</v>
      </c>
      <c r="J76" s="32" t="s">
        <v>1229</v>
      </c>
      <c r="K76" s="83" t="s">
        <v>1225</v>
      </c>
      <c r="L76" s="89" t="s">
        <v>1328</v>
      </c>
      <c r="M76" s="4">
        <v>44287</v>
      </c>
      <c r="N76" s="4"/>
      <c r="O76" s="41">
        <f>DATE(YEAR(MAX(M76:N76))+6,MONTH(MAX(M76:N76)),DAY(MAX(M76:N76)))-1</f>
        <v>46477</v>
      </c>
      <c r="P76" s="9" t="s">
        <v>231</v>
      </c>
      <c r="Q76" s="4" t="s">
        <v>562</v>
      </c>
      <c r="R76" s="4" t="s">
        <v>1123</v>
      </c>
      <c r="S76" s="4" t="s">
        <v>1123</v>
      </c>
      <c r="T76" s="4"/>
      <c r="U76" s="4"/>
      <c r="V76" s="4"/>
      <c r="W76" s="4"/>
      <c r="X76" s="14" t="str">
        <f>E76</f>
        <v>相談支援事業所　子ＬＡＢ</v>
      </c>
    </row>
    <row r="77" spans="1:24" s="14" customFormat="1" ht="45.75" customHeight="1">
      <c r="A77" s="1">
        <v>18</v>
      </c>
      <c r="B77" s="26">
        <v>2470500782</v>
      </c>
      <c r="C77" s="1" t="s">
        <v>98</v>
      </c>
      <c r="D77" s="1" t="s">
        <v>485</v>
      </c>
      <c r="E77" s="19" t="s">
        <v>1085</v>
      </c>
      <c r="F77" s="26" t="s">
        <v>1086</v>
      </c>
      <c r="G77" s="3" t="s">
        <v>14</v>
      </c>
      <c r="H77" s="19" t="s">
        <v>1088</v>
      </c>
      <c r="I77" s="26" t="s">
        <v>1089</v>
      </c>
      <c r="J77" s="26" t="s">
        <v>1090</v>
      </c>
      <c r="K77" s="19" t="s">
        <v>1091</v>
      </c>
      <c r="L77" s="3" t="s">
        <v>1087</v>
      </c>
      <c r="M77" s="4">
        <v>44348</v>
      </c>
      <c r="N77" s="4"/>
      <c r="O77" s="41">
        <f>DATE(YEAR(MAX(M77:N77))+6,MONTH(MAX(M77:N77)),DAY(MAX(M77:N77)))-1</f>
        <v>46538</v>
      </c>
      <c r="P77" s="9" t="s">
        <v>231</v>
      </c>
      <c r="Q77" s="4" t="s">
        <v>562</v>
      </c>
      <c r="R77" s="4"/>
      <c r="S77" s="4"/>
      <c r="T77" s="4"/>
      <c r="U77" s="4"/>
      <c r="V77" s="4"/>
      <c r="W77" s="4"/>
      <c r="X77" s="14" t="str">
        <f>E77</f>
        <v>相談支援事業所トモニプラン</v>
      </c>
    </row>
    <row r="78" spans="1:24" s="14" customFormat="1" ht="45.75" customHeight="1">
      <c r="A78" s="1">
        <v>19</v>
      </c>
      <c r="B78" s="26">
        <v>2470500790</v>
      </c>
      <c r="C78" s="1" t="s">
        <v>98</v>
      </c>
      <c r="D78" s="1" t="s">
        <v>485</v>
      </c>
      <c r="E78" s="83" t="s">
        <v>1348</v>
      </c>
      <c r="F78" s="83" t="s">
        <v>1349</v>
      </c>
      <c r="G78" s="3" t="s">
        <v>14</v>
      </c>
      <c r="H78" s="83" t="s">
        <v>1350</v>
      </c>
      <c r="I78" s="32" t="s">
        <v>1351</v>
      </c>
      <c r="J78" s="32" t="s">
        <v>1352</v>
      </c>
      <c r="K78" s="40" t="s">
        <v>1353</v>
      </c>
      <c r="L78" s="93" t="s">
        <v>1354</v>
      </c>
      <c r="M78" s="4">
        <v>44652</v>
      </c>
      <c r="N78" s="4"/>
      <c r="O78" s="41">
        <f>DATE(YEAR(MAX(M78:N78))+6,MONTH(MAX(M78:N78)),DAY(MAX(M78:N78)))-1</f>
        <v>46843</v>
      </c>
      <c r="P78" s="9" t="s">
        <v>231</v>
      </c>
      <c r="Q78" s="4" t="s">
        <v>562</v>
      </c>
      <c r="R78" s="4"/>
      <c r="S78" s="4"/>
      <c r="T78" s="4"/>
      <c r="U78" s="4"/>
      <c r="V78" s="4"/>
      <c r="W78" s="4"/>
      <c r="X78" s="14" t="str">
        <f>E78</f>
        <v>あゆみ野相談支援事業所</v>
      </c>
    </row>
    <row r="79" spans="1:24" ht="45.75" customHeight="1">
      <c r="A79" s="1">
        <v>20</v>
      </c>
      <c r="B79" s="1">
        <v>2470500808</v>
      </c>
      <c r="C79" s="1" t="s">
        <v>98</v>
      </c>
      <c r="D79" s="1" t="s">
        <v>485</v>
      </c>
      <c r="E79" s="2" t="s">
        <v>427</v>
      </c>
      <c r="F79" s="3" t="s">
        <v>428</v>
      </c>
      <c r="G79" s="2" t="s">
        <v>14</v>
      </c>
      <c r="H79" s="2" t="s">
        <v>1505</v>
      </c>
      <c r="I79" s="1" t="s">
        <v>429</v>
      </c>
      <c r="J79" s="1" t="s">
        <v>430</v>
      </c>
      <c r="K79" s="3" t="s">
        <v>1506</v>
      </c>
      <c r="L79" s="2" t="s">
        <v>1507</v>
      </c>
      <c r="M79" s="4">
        <v>45108</v>
      </c>
      <c r="N79" s="4"/>
      <c r="O79" s="41">
        <f>DATE(YEAR(MAX(M79:N79))+6,MONTH(MAX(M79:N79)),DAY(MAX(M79:N79)))-1</f>
        <v>47299</v>
      </c>
      <c r="P79" s="9" t="s">
        <v>231</v>
      </c>
      <c r="Q79" s="4" t="s">
        <v>562</v>
      </c>
      <c r="R79" s="4" t="s">
        <v>1123</v>
      </c>
      <c r="S79" s="4"/>
      <c r="T79" s="4" t="s">
        <v>1123</v>
      </c>
      <c r="U79" s="4"/>
      <c r="V79" s="4"/>
      <c r="W79" s="4"/>
      <c r="X79" s="37" t="str">
        <f>E79</f>
        <v>相談支援事業所　Ｍｙ　ｄａｙｓ</v>
      </c>
    </row>
    <row r="80" spans="1:24" ht="45.75" customHeight="1">
      <c r="A80" s="1">
        <v>21</v>
      </c>
      <c r="B80" s="1">
        <v>2470500816</v>
      </c>
      <c r="C80" s="1" t="s">
        <v>98</v>
      </c>
      <c r="D80" s="1" t="s">
        <v>485</v>
      </c>
      <c r="E80" s="2" t="s">
        <v>1570</v>
      </c>
      <c r="F80" s="3" t="s">
        <v>1572</v>
      </c>
      <c r="G80" s="2" t="s">
        <v>1575</v>
      </c>
      <c r="H80" s="2" t="s">
        <v>1574</v>
      </c>
      <c r="I80" s="1" t="s">
        <v>1573</v>
      </c>
      <c r="J80" s="1" t="s">
        <v>1571</v>
      </c>
      <c r="K80" s="3" t="s">
        <v>1568</v>
      </c>
      <c r="L80" s="2" t="s">
        <v>1569</v>
      </c>
      <c r="M80" s="4">
        <v>45231</v>
      </c>
      <c r="N80" s="4"/>
      <c r="O80" s="41">
        <v>47422</v>
      </c>
      <c r="P80" s="24" t="s">
        <v>231</v>
      </c>
      <c r="Q80" s="4" t="s">
        <v>562</v>
      </c>
      <c r="R80" s="4"/>
      <c r="S80" s="4"/>
      <c r="T80" s="4"/>
      <c r="U80" s="4"/>
      <c r="V80" s="4"/>
      <c r="W80" s="4"/>
      <c r="X80" s="37" t="str">
        <f>E80</f>
        <v>特定相談支援事業所　ポトス</v>
      </c>
    </row>
    <row r="81" spans="1:24" s="17" customFormat="1" ht="19.5" customHeight="1">
      <c r="A81" s="102" t="s">
        <v>520</v>
      </c>
      <c r="B81" s="81"/>
      <c r="C81" s="96">
        <f>COUNT(B60:B80)</f>
        <v>21</v>
      </c>
      <c r="D81" s="97" t="s">
        <v>14</v>
      </c>
      <c r="E81" s="97"/>
      <c r="F81" s="97"/>
      <c r="G81" s="97"/>
      <c r="H81" s="103"/>
      <c r="I81" s="130"/>
      <c r="J81" s="130"/>
      <c r="K81" s="103"/>
      <c r="L81" s="103"/>
      <c r="M81" s="99"/>
      <c r="N81" s="99"/>
      <c r="O81" s="99"/>
      <c r="P81" s="100"/>
      <c r="Q81" s="99"/>
      <c r="R81" s="99"/>
      <c r="S81" s="99"/>
      <c r="T81" s="99"/>
      <c r="U81" s="99"/>
      <c r="V81" s="99"/>
      <c r="W81" s="101"/>
      <c r="X81" s="37"/>
    </row>
    <row r="82" spans="1:24" ht="45" customHeight="1">
      <c r="A82" s="25">
        <v>1</v>
      </c>
      <c r="B82" s="25">
        <v>2470700010</v>
      </c>
      <c r="C82" s="1" t="s">
        <v>99</v>
      </c>
      <c r="D82" s="1" t="s">
        <v>43</v>
      </c>
      <c r="E82" s="19" t="s">
        <v>47</v>
      </c>
      <c r="F82" s="26" t="s">
        <v>58</v>
      </c>
      <c r="G82" s="19" t="s">
        <v>62</v>
      </c>
      <c r="H82" s="19" t="s">
        <v>52</v>
      </c>
      <c r="I82" s="1" t="s">
        <v>77</v>
      </c>
      <c r="J82" s="1" t="s">
        <v>78</v>
      </c>
      <c r="K82" s="19" t="s">
        <v>71</v>
      </c>
      <c r="L82" s="19" t="s">
        <v>740</v>
      </c>
      <c r="M82" s="4">
        <v>41000</v>
      </c>
      <c r="N82" s="4">
        <v>43191</v>
      </c>
      <c r="O82" s="41">
        <f>DATE(YEAR(MAX(M82:N82))+6,MONTH(MAX(M82:N82)),DAY(MAX(M82:N82)))-1</f>
        <v>45382</v>
      </c>
      <c r="P82" s="10" t="s">
        <v>135</v>
      </c>
      <c r="Q82" s="4" t="s">
        <v>562</v>
      </c>
      <c r="R82" s="4"/>
      <c r="S82" s="4"/>
      <c r="T82" s="4"/>
      <c r="U82" s="4"/>
      <c r="V82" s="4"/>
      <c r="W82" s="10"/>
      <c r="X82" s="37" t="str">
        <f>E82</f>
        <v>ベテスタ相談支援センター</v>
      </c>
    </row>
    <row r="83" spans="1:24" s="14" customFormat="1" ht="45" customHeight="1">
      <c r="A83" s="1">
        <v>2</v>
      </c>
      <c r="B83" s="1">
        <v>2470700028</v>
      </c>
      <c r="C83" s="1" t="s">
        <v>99</v>
      </c>
      <c r="D83" s="1" t="s">
        <v>104</v>
      </c>
      <c r="E83" s="2" t="s">
        <v>95</v>
      </c>
      <c r="F83" s="1" t="s">
        <v>454</v>
      </c>
      <c r="G83" s="3" t="s">
        <v>15</v>
      </c>
      <c r="H83" s="3" t="s">
        <v>1030</v>
      </c>
      <c r="I83" s="1" t="s">
        <v>1046</v>
      </c>
      <c r="J83" s="1" t="s">
        <v>1047</v>
      </c>
      <c r="K83" s="3" t="s">
        <v>113</v>
      </c>
      <c r="L83" s="3" t="s">
        <v>739</v>
      </c>
      <c r="M83" s="4">
        <v>41000</v>
      </c>
      <c r="N83" s="4">
        <v>43191</v>
      </c>
      <c r="O83" s="41">
        <f aca="true" t="shared" si="11" ref="O83:O91">DATE(YEAR(MAX(M83:N83))+6,MONTH(MAX(M83:N83)),DAY(MAX(M83:N83)))-1</f>
        <v>45382</v>
      </c>
      <c r="P83" s="10" t="s">
        <v>135</v>
      </c>
      <c r="Q83" s="4" t="s">
        <v>1062</v>
      </c>
      <c r="R83" s="4" t="s">
        <v>882</v>
      </c>
      <c r="S83" s="4" t="s">
        <v>882</v>
      </c>
      <c r="T83" s="4" t="s">
        <v>882</v>
      </c>
      <c r="U83" s="4" t="s">
        <v>1123</v>
      </c>
      <c r="V83" s="4"/>
      <c r="W83" s="10"/>
      <c r="X83" s="37" t="str">
        <f aca="true" t="shared" si="12" ref="X83:X105">E83</f>
        <v>相談支援事業所　こだま</v>
      </c>
    </row>
    <row r="84" spans="1:24" s="17" customFormat="1" ht="45" customHeight="1">
      <c r="A84" s="25">
        <v>3</v>
      </c>
      <c r="B84" s="25">
        <v>2470700085</v>
      </c>
      <c r="C84" s="1" t="s">
        <v>99</v>
      </c>
      <c r="D84" s="1" t="s">
        <v>43</v>
      </c>
      <c r="E84" s="19" t="s">
        <v>136</v>
      </c>
      <c r="F84" s="26" t="s">
        <v>1032</v>
      </c>
      <c r="G84" s="19" t="s">
        <v>124</v>
      </c>
      <c r="H84" s="19" t="s">
        <v>1033</v>
      </c>
      <c r="I84" s="1" t="s">
        <v>1016</v>
      </c>
      <c r="J84" s="1" t="s">
        <v>1034</v>
      </c>
      <c r="K84" s="19" t="s">
        <v>125</v>
      </c>
      <c r="L84" s="19" t="s">
        <v>1023</v>
      </c>
      <c r="M84" s="4">
        <v>41030</v>
      </c>
      <c r="N84" s="4">
        <v>43221</v>
      </c>
      <c r="O84" s="41">
        <f t="shared" si="11"/>
        <v>45412</v>
      </c>
      <c r="P84" s="10" t="s">
        <v>135</v>
      </c>
      <c r="Q84" s="4" t="s">
        <v>885</v>
      </c>
      <c r="R84" s="4" t="s">
        <v>882</v>
      </c>
      <c r="S84" s="4" t="s">
        <v>882</v>
      </c>
      <c r="T84" s="4" t="s">
        <v>882</v>
      </c>
      <c r="U84" s="4"/>
      <c r="V84" s="4"/>
      <c r="W84" s="10"/>
      <c r="X84" s="37" t="str">
        <f t="shared" si="12"/>
        <v>障がい者相談支援センター　福らむ</v>
      </c>
    </row>
    <row r="85" spans="1:24" s="14" customFormat="1" ht="45" customHeight="1">
      <c r="A85" s="1">
        <v>4</v>
      </c>
      <c r="B85" s="1">
        <v>2470700119</v>
      </c>
      <c r="C85" s="1" t="s">
        <v>99</v>
      </c>
      <c r="D85" s="1" t="s">
        <v>43</v>
      </c>
      <c r="E85" s="2" t="s">
        <v>921</v>
      </c>
      <c r="F85" s="3" t="s">
        <v>925</v>
      </c>
      <c r="G85" s="2" t="s">
        <v>62</v>
      </c>
      <c r="H85" s="2" t="s">
        <v>922</v>
      </c>
      <c r="I85" s="1" t="s">
        <v>923</v>
      </c>
      <c r="J85" s="1" t="s">
        <v>924</v>
      </c>
      <c r="K85" s="3" t="s">
        <v>267</v>
      </c>
      <c r="L85" s="3" t="s">
        <v>742</v>
      </c>
      <c r="M85" s="4">
        <v>41699</v>
      </c>
      <c r="N85" s="4">
        <v>43891</v>
      </c>
      <c r="O85" s="41">
        <f t="shared" si="11"/>
        <v>46081</v>
      </c>
      <c r="P85" s="1" t="s">
        <v>134</v>
      </c>
      <c r="Q85" s="4" t="s">
        <v>562</v>
      </c>
      <c r="R85" s="4"/>
      <c r="S85" s="4"/>
      <c r="T85" s="4" t="s">
        <v>882</v>
      </c>
      <c r="U85" s="4"/>
      <c r="V85" s="4"/>
      <c r="W85" s="1"/>
      <c r="X85" s="37" t="str">
        <f t="shared" si="12"/>
        <v>相談支援センター　りんくる</v>
      </c>
    </row>
    <row r="86" spans="1:24" s="14" customFormat="1" ht="45" customHeight="1">
      <c r="A86" s="25">
        <v>5</v>
      </c>
      <c r="B86" s="1">
        <v>2470700135</v>
      </c>
      <c r="C86" s="1" t="s">
        <v>100</v>
      </c>
      <c r="D86" s="1" t="s">
        <v>43</v>
      </c>
      <c r="E86" s="2" t="s">
        <v>377</v>
      </c>
      <c r="F86" s="3" t="s">
        <v>378</v>
      </c>
      <c r="G86" s="2" t="s">
        <v>62</v>
      </c>
      <c r="H86" s="2" t="s">
        <v>380</v>
      </c>
      <c r="I86" s="1" t="s">
        <v>381</v>
      </c>
      <c r="J86" s="1" t="s">
        <v>381</v>
      </c>
      <c r="K86" s="3" t="s">
        <v>382</v>
      </c>
      <c r="L86" s="3" t="s">
        <v>687</v>
      </c>
      <c r="M86" s="4">
        <v>41821</v>
      </c>
      <c r="N86" s="4">
        <v>44013</v>
      </c>
      <c r="O86" s="41">
        <f t="shared" si="11"/>
        <v>46203</v>
      </c>
      <c r="P86" s="1" t="s">
        <v>134</v>
      </c>
      <c r="Q86" s="4" t="s">
        <v>562</v>
      </c>
      <c r="R86" s="4"/>
      <c r="S86" s="4"/>
      <c r="T86" s="4"/>
      <c r="U86" s="4"/>
      <c r="V86" s="4"/>
      <c r="W86" s="1"/>
      <c r="X86" s="37" t="str">
        <f t="shared" si="12"/>
        <v>相談支援事業所希望の園</v>
      </c>
    </row>
    <row r="87" spans="1:24" ht="45" customHeight="1">
      <c r="A87" s="1">
        <v>6</v>
      </c>
      <c r="B87" s="1">
        <v>2470700143</v>
      </c>
      <c r="C87" s="1" t="s">
        <v>100</v>
      </c>
      <c r="D87" s="1" t="s">
        <v>43</v>
      </c>
      <c r="E87" s="2" t="s">
        <v>407</v>
      </c>
      <c r="F87" s="3" t="s">
        <v>415</v>
      </c>
      <c r="G87" s="2" t="s">
        <v>62</v>
      </c>
      <c r="H87" s="2" t="s">
        <v>409</v>
      </c>
      <c r="I87" s="1" t="s">
        <v>1168</v>
      </c>
      <c r="J87" s="1" t="s">
        <v>1169</v>
      </c>
      <c r="K87" s="3" t="s">
        <v>410</v>
      </c>
      <c r="L87" s="3" t="s">
        <v>688</v>
      </c>
      <c r="M87" s="4">
        <v>41913</v>
      </c>
      <c r="N87" s="4">
        <v>44105</v>
      </c>
      <c r="O87" s="41">
        <f t="shared" si="11"/>
        <v>46295</v>
      </c>
      <c r="P87" s="1" t="s">
        <v>134</v>
      </c>
      <c r="Q87" s="4" t="s">
        <v>562</v>
      </c>
      <c r="R87" s="35" t="s">
        <v>1123</v>
      </c>
      <c r="S87" s="4"/>
      <c r="T87" s="4" t="s">
        <v>882</v>
      </c>
      <c r="U87" s="4"/>
      <c r="V87" s="4"/>
      <c r="W87" s="1"/>
      <c r="X87" s="37" t="str">
        <f t="shared" si="12"/>
        <v>相談支援センター　まっつぁか</v>
      </c>
    </row>
    <row r="88" spans="1:24" ht="45" customHeight="1">
      <c r="A88" s="25">
        <v>7</v>
      </c>
      <c r="B88" s="1">
        <v>2470700168</v>
      </c>
      <c r="C88" s="1" t="s">
        <v>99</v>
      </c>
      <c r="D88" s="1" t="s">
        <v>43</v>
      </c>
      <c r="E88" s="2" t="s">
        <v>445</v>
      </c>
      <c r="F88" s="3" t="s">
        <v>798</v>
      </c>
      <c r="G88" s="2" t="s">
        <v>441</v>
      </c>
      <c r="H88" s="2" t="s">
        <v>797</v>
      </c>
      <c r="I88" s="1" t="s">
        <v>446</v>
      </c>
      <c r="J88" s="1" t="s">
        <v>447</v>
      </c>
      <c r="K88" s="3" t="s">
        <v>444</v>
      </c>
      <c r="L88" s="3" t="s">
        <v>859</v>
      </c>
      <c r="M88" s="4">
        <v>41944</v>
      </c>
      <c r="N88" s="4">
        <v>44136</v>
      </c>
      <c r="O88" s="41">
        <f t="shared" si="11"/>
        <v>46326</v>
      </c>
      <c r="P88" s="1" t="s">
        <v>134</v>
      </c>
      <c r="Q88" s="4" t="s">
        <v>562</v>
      </c>
      <c r="R88" s="4" t="s">
        <v>882</v>
      </c>
      <c r="S88" s="4" t="s">
        <v>882</v>
      </c>
      <c r="T88" s="4" t="s">
        <v>882</v>
      </c>
      <c r="U88" s="4"/>
      <c r="V88" s="4"/>
      <c r="W88" s="1"/>
      <c r="X88" s="37" t="str">
        <f t="shared" si="12"/>
        <v>三重県健康福祉生活協同組合相談支援事業所　ベル・はあと</v>
      </c>
    </row>
    <row r="89" spans="1:24" ht="45" customHeight="1">
      <c r="A89" s="1">
        <v>8</v>
      </c>
      <c r="B89" s="1">
        <v>2470700184</v>
      </c>
      <c r="C89" s="1" t="s">
        <v>99</v>
      </c>
      <c r="D89" s="1" t="s">
        <v>578</v>
      </c>
      <c r="E89" s="2" t="s">
        <v>579</v>
      </c>
      <c r="F89" s="3" t="s">
        <v>580</v>
      </c>
      <c r="G89" s="2" t="s">
        <v>62</v>
      </c>
      <c r="H89" s="2" t="s">
        <v>582</v>
      </c>
      <c r="I89" s="1" t="s">
        <v>583</v>
      </c>
      <c r="J89" s="1" t="s">
        <v>584</v>
      </c>
      <c r="K89" s="3" t="s">
        <v>585</v>
      </c>
      <c r="L89" s="3" t="s">
        <v>690</v>
      </c>
      <c r="M89" s="4">
        <v>42156</v>
      </c>
      <c r="N89" s="4">
        <v>44348</v>
      </c>
      <c r="O89" s="41">
        <f>DATE(YEAR(MAX(M89:N89))+6,MONTH(MAX(M89:N89)),DAY(MAX(M89:N89)))-1</f>
        <v>46538</v>
      </c>
      <c r="P89" s="1" t="s">
        <v>134</v>
      </c>
      <c r="Q89" s="4" t="s">
        <v>562</v>
      </c>
      <c r="R89" s="4"/>
      <c r="S89" s="4"/>
      <c r="T89" s="4"/>
      <c r="U89" s="4"/>
      <c r="V89" s="4"/>
      <c r="W89" s="1"/>
      <c r="X89" s="37" t="str">
        <f t="shared" si="12"/>
        <v>相談支援事業所　ふれんど</v>
      </c>
    </row>
    <row r="90" spans="1:24" ht="45" customHeight="1">
      <c r="A90" s="25">
        <v>9</v>
      </c>
      <c r="B90" s="26">
        <v>2470700200</v>
      </c>
      <c r="C90" s="1" t="s">
        <v>99</v>
      </c>
      <c r="D90" s="1" t="s">
        <v>578</v>
      </c>
      <c r="E90" s="22" t="s">
        <v>604</v>
      </c>
      <c r="F90" s="33" t="s">
        <v>605</v>
      </c>
      <c r="G90" s="2" t="s">
        <v>62</v>
      </c>
      <c r="H90" s="2" t="s">
        <v>607</v>
      </c>
      <c r="I90" s="1" t="s">
        <v>608</v>
      </c>
      <c r="J90" s="1" t="s">
        <v>1325</v>
      </c>
      <c r="K90" s="3" t="s">
        <v>609</v>
      </c>
      <c r="L90" s="3" t="s">
        <v>691</v>
      </c>
      <c r="M90" s="4">
        <v>42339</v>
      </c>
      <c r="N90" s="4">
        <v>44531</v>
      </c>
      <c r="O90" s="41">
        <f>DATE(YEAR(MAX(M90:N90))+6,MONTH(MAX(M90:N90)),DAY(MAX(M90:N90)))-1</f>
        <v>46721</v>
      </c>
      <c r="P90" s="1" t="s">
        <v>134</v>
      </c>
      <c r="Q90" s="4" t="s">
        <v>562</v>
      </c>
      <c r="R90" s="4"/>
      <c r="S90" s="4"/>
      <c r="T90" s="4"/>
      <c r="U90" s="4"/>
      <c r="V90" s="4"/>
      <c r="W90" s="1"/>
      <c r="X90" s="37" t="str">
        <f t="shared" si="12"/>
        <v>相談支援事業所　ヤマト</v>
      </c>
    </row>
    <row r="91" spans="1:24" ht="45" customHeight="1">
      <c r="A91" s="1">
        <v>10</v>
      </c>
      <c r="B91" s="26">
        <v>2470700317</v>
      </c>
      <c r="C91" s="1" t="s">
        <v>99</v>
      </c>
      <c r="D91" s="1" t="s">
        <v>485</v>
      </c>
      <c r="E91" s="22" t="s">
        <v>1326</v>
      </c>
      <c r="F91" s="33" t="s">
        <v>1076</v>
      </c>
      <c r="G91" s="2" t="s">
        <v>62</v>
      </c>
      <c r="H91" s="2" t="s">
        <v>1077</v>
      </c>
      <c r="I91" s="1" t="s">
        <v>1078</v>
      </c>
      <c r="J91" s="1" t="s">
        <v>852</v>
      </c>
      <c r="K91" s="3" t="s">
        <v>853</v>
      </c>
      <c r="L91" s="3" t="s">
        <v>1022</v>
      </c>
      <c r="M91" s="4">
        <v>43040</v>
      </c>
      <c r="N91" s="4">
        <v>45231</v>
      </c>
      <c r="O91" s="41">
        <f t="shared" si="11"/>
        <v>47422</v>
      </c>
      <c r="P91" s="1" t="s">
        <v>134</v>
      </c>
      <c r="Q91" s="4" t="s">
        <v>562</v>
      </c>
      <c r="R91" s="4"/>
      <c r="S91" s="4"/>
      <c r="T91" s="4"/>
      <c r="U91" s="4"/>
      <c r="V91" s="4"/>
      <c r="W91" s="1"/>
      <c r="X91" s="37" t="str">
        <f t="shared" si="12"/>
        <v>おあしす</v>
      </c>
    </row>
    <row r="92" spans="1:24" ht="45" customHeight="1">
      <c r="A92" s="25">
        <v>11</v>
      </c>
      <c r="B92" s="26">
        <v>2470700358</v>
      </c>
      <c r="C92" s="1" t="s">
        <v>951</v>
      </c>
      <c r="D92" s="1" t="s">
        <v>43</v>
      </c>
      <c r="E92" s="22" t="s">
        <v>952</v>
      </c>
      <c r="F92" s="33" t="s">
        <v>953</v>
      </c>
      <c r="G92" s="2" t="s">
        <v>15</v>
      </c>
      <c r="H92" s="2" t="s">
        <v>954</v>
      </c>
      <c r="I92" s="1" t="s">
        <v>955</v>
      </c>
      <c r="J92" s="1" t="s">
        <v>956</v>
      </c>
      <c r="K92" s="3" t="s">
        <v>957</v>
      </c>
      <c r="L92" s="3" t="s">
        <v>958</v>
      </c>
      <c r="M92" s="4">
        <v>43313</v>
      </c>
      <c r="N92" s="4"/>
      <c r="O92" s="41">
        <f>DATE(YEAR(M92)+6,MONTH(M92),DAY(M92)-1)</f>
        <v>45504</v>
      </c>
      <c r="P92" s="1" t="s">
        <v>134</v>
      </c>
      <c r="Q92" s="4" t="s">
        <v>562</v>
      </c>
      <c r="R92" s="4"/>
      <c r="S92" s="4"/>
      <c r="T92" s="4"/>
      <c r="U92" s="4"/>
      <c r="V92" s="4"/>
      <c r="W92" s="1"/>
      <c r="X92" s="37" t="str">
        <f t="shared" si="12"/>
        <v>指定相談支援事業所　はじめのいっぽ</v>
      </c>
    </row>
    <row r="93" spans="1:24" ht="45" customHeight="1">
      <c r="A93" s="1">
        <v>12</v>
      </c>
      <c r="B93" s="26">
        <v>2470700382</v>
      </c>
      <c r="C93" s="1" t="s">
        <v>951</v>
      </c>
      <c r="D93" s="1" t="s">
        <v>43</v>
      </c>
      <c r="E93" s="22" t="s">
        <v>998</v>
      </c>
      <c r="F93" s="33" t="s">
        <v>999</v>
      </c>
      <c r="G93" s="2" t="s">
        <v>15</v>
      </c>
      <c r="H93" s="2" t="s">
        <v>1000</v>
      </c>
      <c r="I93" s="1" t="s">
        <v>1001</v>
      </c>
      <c r="J93" s="1" t="s">
        <v>1002</v>
      </c>
      <c r="K93" s="3" t="s">
        <v>1003</v>
      </c>
      <c r="L93" s="3" t="s">
        <v>1004</v>
      </c>
      <c r="M93" s="4">
        <v>43556</v>
      </c>
      <c r="N93" s="4"/>
      <c r="O93" s="41">
        <f>DATE(YEAR(M93)+6,MONTH(M93),DAY(M93)-1)</f>
        <v>45747</v>
      </c>
      <c r="P93" s="1" t="s">
        <v>134</v>
      </c>
      <c r="Q93" s="4" t="s">
        <v>562</v>
      </c>
      <c r="R93" s="4" t="s">
        <v>1123</v>
      </c>
      <c r="S93" s="4"/>
      <c r="T93" s="4"/>
      <c r="U93" s="4"/>
      <c r="V93" s="4"/>
      <c r="W93" s="1"/>
      <c r="X93" s="37" t="str">
        <f t="shared" si="12"/>
        <v>かのんケアプランニング</v>
      </c>
    </row>
    <row r="94" spans="1:24" ht="45" customHeight="1">
      <c r="A94" s="25">
        <v>13</v>
      </c>
      <c r="B94" s="26">
        <v>2470700390</v>
      </c>
      <c r="C94" s="1" t="s">
        <v>951</v>
      </c>
      <c r="D94" s="1" t="s">
        <v>43</v>
      </c>
      <c r="E94" s="22" t="s">
        <v>1079</v>
      </c>
      <c r="F94" s="33" t="s">
        <v>1080</v>
      </c>
      <c r="G94" s="2" t="s">
        <v>15</v>
      </c>
      <c r="H94" s="2" t="s">
        <v>1081</v>
      </c>
      <c r="I94" s="1" t="s">
        <v>1082</v>
      </c>
      <c r="J94" s="1" t="s">
        <v>1092</v>
      </c>
      <c r="K94" s="3" t="s">
        <v>1083</v>
      </c>
      <c r="L94" s="3" t="s">
        <v>1084</v>
      </c>
      <c r="M94" s="4">
        <v>43739</v>
      </c>
      <c r="N94" s="4"/>
      <c r="O94" s="41">
        <f>DATE(YEAR(M94)+6,MONTH(M94),DAY(M94)-1)</f>
        <v>45930</v>
      </c>
      <c r="P94" s="1" t="s">
        <v>134</v>
      </c>
      <c r="Q94" s="4" t="s">
        <v>562</v>
      </c>
      <c r="R94" s="4"/>
      <c r="S94" s="4"/>
      <c r="T94" s="4"/>
      <c r="U94" s="4"/>
      <c r="V94" s="4"/>
      <c r="W94" s="4"/>
      <c r="X94" s="37" t="str">
        <f t="shared" si="12"/>
        <v>レゾン松阪</v>
      </c>
    </row>
    <row r="95" spans="1:24" ht="45" customHeight="1">
      <c r="A95" s="1">
        <v>14</v>
      </c>
      <c r="B95" s="26">
        <v>2470700408</v>
      </c>
      <c r="C95" s="1" t="s">
        <v>951</v>
      </c>
      <c r="D95" s="1" t="s">
        <v>43</v>
      </c>
      <c r="E95" s="22" t="s">
        <v>1094</v>
      </c>
      <c r="F95" s="33" t="s">
        <v>1418</v>
      </c>
      <c r="G95" s="2" t="s">
        <v>15</v>
      </c>
      <c r="H95" s="2" t="s">
        <v>1417</v>
      </c>
      <c r="I95" s="1" t="s">
        <v>1419</v>
      </c>
      <c r="J95" s="1" t="s">
        <v>1096</v>
      </c>
      <c r="K95" s="3" t="s">
        <v>1097</v>
      </c>
      <c r="L95" s="3" t="s">
        <v>1095</v>
      </c>
      <c r="M95" s="4">
        <v>43739</v>
      </c>
      <c r="N95" s="4"/>
      <c r="O95" s="41">
        <v>45930</v>
      </c>
      <c r="P95" s="1" t="s">
        <v>134</v>
      </c>
      <c r="Q95" s="4" t="s">
        <v>562</v>
      </c>
      <c r="R95" s="4"/>
      <c r="S95" s="4"/>
      <c r="T95" s="4"/>
      <c r="U95" s="4"/>
      <c r="V95" s="4"/>
      <c r="W95" s="4"/>
      <c r="X95" s="37" t="str">
        <f t="shared" si="12"/>
        <v>相談支援事業所 虹の華</v>
      </c>
    </row>
    <row r="96" spans="1:24" ht="45" customHeight="1">
      <c r="A96" s="25">
        <v>15</v>
      </c>
      <c r="B96" s="26">
        <v>2470700432</v>
      </c>
      <c r="C96" s="1" t="s">
        <v>951</v>
      </c>
      <c r="D96" s="1" t="s">
        <v>43</v>
      </c>
      <c r="E96" s="83" t="s">
        <v>1197</v>
      </c>
      <c r="F96" s="33" t="s">
        <v>1198</v>
      </c>
      <c r="G96" s="83" t="s">
        <v>15</v>
      </c>
      <c r="H96" s="83" t="s">
        <v>1199</v>
      </c>
      <c r="I96" s="32" t="s">
        <v>1200</v>
      </c>
      <c r="J96" s="32" t="s">
        <v>1201</v>
      </c>
      <c r="K96" s="83" t="s">
        <v>1202</v>
      </c>
      <c r="L96" s="83" t="s">
        <v>1203</v>
      </c>
      <c r="M96" s="4">
        <v>44166</v>
      </c>
      <c r="N96" s="4"/>
      <c r="O96" s="41">
        <f aca="true" t="shared" si="13" ref="O96:O105">DATE(YEAR(MAX(M96:N96))+6,MONTH(MAX(M96:N96)),DAY(MAX(M96:N96)))-1</f>
        <v>46356</v>
      </c>
      <c r="P96" s="1" t="s">
        <v>134</v>
      </c>
      <c r="Q96" s="4" t="s">
        <v>562</v>
      </c>
      <c r="R96" s="4"/>
      <c r="S96" s="4"/>
      <c r="T96" s="128"/>
      <c r="U96" s="4"/>
      <c r="V96" s="4"/>
      <c r="W96" s="4"/>
      <c r="X96" s="37" t="str">
        <f t="shared" si="12"/>
        <v>みどりの森　相談支援事業所</v>
      </c>
    </row>
    <row r="97" spans="1:24" ht="45" customHeight="1">
      <c r="A97" s="1">
        <v>16</v>
      </c>
      <c r="B97" s="26">
        <v>2470700440</v>
      </c>
      <c r="C97" s="1" t="s">
        <v>951</v>
      </c>
      <c r="D97" s="1" t="s">
        <v>43</v>
      </c>
      <c r="E97" s="53" t="s">
        <v>1302</v>
      </c>
      <c r="F97" s="53" t="s">
        <v>1198</v>
      </c>
      <c r="G97" s="83" t="s">
        <v>15</v>
      </c>
      <c r="H97" s="53" t="s">
        <v>1303</v>
      </c>
      <c r="I97" s="53" t="s">
        <v>1304</v>
      </c>
      <c r="J97" s="53" t="s">
        <v>1305</v>
      </c>
      <c r="K97" s="53" t="s">
        <v>1306</v>
      </c>
      <c r="L97" s="53" t="s">
        <v>1307</v>
      </c>
      <c r="M97" s="4">
        <v>44287</v>
      </c>
      <c r="N97" s="4"/>
      <c r="O97" s="41">
        <f t="shared" si="13"/>
        <v>46477</v>
      </c>
      <c r="P97" s="1" t="s">
        <v>134</v>
      </c>
      <c r="Q97" s="4" t="s">
        <v>562</v>
      </c>
      <c r="R97" s="4"/>
      <c r="S97" s="4"/>
      <c r="T97" s="4"/>
      <c r="U97" s="4"/>
      <c r="V97" s="4"/>
      <c r="W97" s="4"/>
      <c r="X97" s="78" t="str">
        <f t="shared" si="12"/>
        <v>松阪市子ども発達総合支援センター</v>
      </c>
    </row>
    <row r="98" spans="1:24" ht="45" customHeight="1">
      <c r="A98" s="25">
        <v>17</v>
      </c>
      <c r="B98" s="5">
        <v>2470700457</v>
      </c>
      <c r="C98" s="1" t="s">
        <v>100</v>
      </c>
      <c r="D98" s="1" t="s">
        <v>485</v>
      </c>
      <c r="E98" s="2" t="s">
        <v>537</v>
      </c>
      <c r="F98" s="83" t="s">
        <v>1358</v>
      </c>
      <c r="G98" s="83" t="s">
        <v>15</v>
      </c>
      <c r="H98" s="83" t="s">
        <v>1359</v>
      </c>
      <c r="I98" s="32" t="s">
        <v>1360</v>
      </c>
      <c r="J98" s="32" t="s">
        <v>1361</v>
      </c>
      <c r="K98" s="3" t="s">
        <v>538</v>
      </c>
      <c r="L98" s="3" t="s">
        <v>692</v>
      </c>
      <c r="M98" s="4">
        <v>44652</v>
      </c>
      <c r="N98" s="4"/>
      <c r="O98" s="41">
        <f t="shared" si="13"/>
        <v>46843</v>
      </c>
      <c r="P98" s="12" t="s">
        <v>134</v>
      </c>
      <c r="Q98" s="4" t="s">
        <v>562</v>
      </c>
      <c r="R98" s="55"/>
      <c r="S98" s="55"/>
      <c r="T98" s="55"/>
      <c r="U98" s="55"/>
      <c r="V98" s="55"/>
      <c r="W98" s="12"/>
      <c r="X98" s="37" t="str">
        <f>E98</f>
        <v>聖和福祉会相談センター</v>
      </c>
    </row>
    <row r="99" spans="1:24" ht="45" customHeight="1">
      <c r="A99" s="1">
        <v>18</v>
      </c>
      <c r="B99" s="5">
        <v>2470700465</v>
      </c>
      <c r="C99" s="1" t="s">
        <v>98</v>
      </c>
      <c r="D99" s="1" t="s">
        <v>485</v>
      </c>
      <c r="E99" s="2" t="s">
        <v>1402</v>
      </c>
      <c r="F99" s="83" t="s">
        <v>1403</v>
      </c>
      <c r="G99" s="83" t="s">
        <v>441</v>
      </c>
      <c r="H99" s="83" t="s">
        <v>1404</v>
      </c>
      <c r="I99" s="32" t="s">
        <v>1405</v>
      </c>
      <c r="J99" s="32"/>
      <c r="K99" s="3" t="s">
        <v>1406</v>
      </c>
      <c r="L99" s="3" t="s">
        <v>1407</v>
      </c>
      <c r="M99" s="4">
        <v>44835</v>
      </c>
      <c r="N99" s="4"/>
      <c r="O99" s="41">
        <f t="shared" si="13"/>
        <v>47026</v>
      </c>
      <c r="P99" s="1" t="s">
        <v>134</v>
      </c>
      <c r="Q99" s="4" t="s">
        <v>562</v>
      </c>
      <c r="R99" s="55" t="s">
        <v>1065</v>
      </c>
      <c r="S99" s="55" t="s">
        <v>1065</v>
      </c>
      <c r="T99" s="55" t="s">
        <v>1065</v>
      </c>
      <c r="U99" s="55"/>
      <c r="V99" s="55"/>
      <c r="W99" s="12"/>
      <c r="X99" s="37" t="s">
        <v>1402</v>
      </c>
    </row>
    <row r="100" spans="1:24" ht="45" customHeight="1">
      <c r="A100" s="25">
        <v>19</v>
      </c>
      <c r="B100" s="1">
        <v>2470700473</v>
      </c>
      <c r="C100" s="1" t="s">
        <v>98</v>
      </c>
      <c r="D100" s="1" t="s">
        <v>485</v>
      </c>
      <c r="E100" s="2" t="s">
        <v>1516</v>
      </c>
      <c r="F100" s="83" t="s">
        <v>1517</v>
      </c>
      <c r="G100" s="83" t="s">
        <v>15</v>
      </c>
      <c r="H100" s="83" t="s">
        <v>1518</v>
      </c>
      <c r="I100" s="32" t="s">
        <v>1519</v>
      </c>
      <c r="J100" s="32" t="s">
        <v>1520</v>
      </c>
      <c r="K100" s="3" t="s">
        <v>1521</v>
      </c>
      <c r="L100" s="3" t="s">
        <v>1522</v>
      </c>
      <c r="M100" s="4">
        <v>45139</v>
      </c>
      <c r="N100" s="4"/>
      <c r="O100" s="41">
        <f t="shared" si="13"/>
        <v>47330</v>
      </c>
      <c r="P100" s="1" t="s">
        <v>134</v>
      </c>
      <c r="Q100" s="4" t="s">
        <v>562</v>
      </c>
      <c r="R100" s="4" t="s">
        <v>1065</v>
      </c>
      <c r="S100" s="4"/>
      <c r="T100" s="4" t="s">
        <v>1065</v>
      </c>
      <c r="U100" s="4"/>
      <c r="V100" s="4"/>
      <c r="W100" s="4"/>
      <c r="X100" s="37"/>
    </row>
    <row r="101" spans="1:24" ht="45" customHeight="1">
      <c r="A101" s="1">
        <v>20</v>
      </c>
      <c r="B101" s="26">
        <v>2472700034</v>
      </c>
      <c r="C101" s="1" t="s">
        <v>99</v>
      </c>
      <c r="D101" s="1" t="s">
        <v>43</v>
      </c>
      <c r="E101" s="2" t="s">
        <v>206</v>
      </c>
      <c r="F101" s="3" t="s">
        <v>211</v>
      </c>
      <c r="G101" s="2" t="s">
        <v>210</v>
      </c>
      <c r="H101" s="2" t="s">
        <v>212</v>
      </c>
      <c r="I101" s="1" t="s">
        <v>213</v>
      </c>
      <c r="J101" s="1" t="s">
        <v>214</v>
      </c>
      <c r="K101" s="31" t="s">
        <v>207</v>
      </c>
      <c r="L101" s="31" t="s">
        <v>683</v>
      </c>
      <c r="M101" s="4">
        <v>41426</v>
      </c>
      <c r="N101" s="4">
        <v>43617</v>
      </c>
      <c r="O101" s="41">
        <f t="shared" si="13"/>
        <v>45808</v>
      </c>
      <c r="P101" s="1" t="s">
        <v>134</v>
      </c>
      <c r="Q101" s="4" t="s">
        <v>562</v>
      </c>
      <c r="R101" s="4"/>
      <c r="S101" s="4"/>
      <c r="T101" s="4"/>
      <c r="U101" s="4" t="s">
        <v>882</v>
      </c>
      <c r="V101" s="4"/>
      <c r="W101" s="1"/>
      <c r="X101" s="37" t="str">
        <f t="shared" si="12"/>
        <v>多気相談支援センター</v>
      </c>
    </row>
    <row r="102" spans="1:24" ht="45" customHeight="1">
      <c r="A102" s="25">
        <v>21</v>
      </c>
      <c r="B102" s="26">
        <v>2472700042</v>
      </c>
      <c r="C102" s="1" t="s">
        <v>99</v>
      </c>
      <c r="D102" s="1" t="s">
        <v>43</v>
      </c>
      <c r="E102" s="2" t="s">
        <v>228</v>
      </c>
      <c r="F102" s="3" t="s">
        <v>394</v>
      </c>
      <c r="G102" s="2" t="s">
        <v>229</v>
      </c>
      <c r="H102" s="2" t="s">
        <v>395</v>
      </c>
      <c r="I102" s="1" t="s">
        <v>396</v>
      </c>
      <c r="J102" s="1" t="s">
        <v>397</v>
      </c>
      <c r="K102" s="3" t="s">
        <v>230</v>
      </c>
      <c r="L102" s="3" t="s">
        <v>741</v>
      </c>
      <c r="M102" s="4">
        <v>41548</v>
      </c>
      <c r="N102" s="4">
        <v>43739</v>
      </c>
      <c r="O102" s="41">
        <f t="shared" si="13"/>
        <v>45930</v>
      </c>
      <c r="P102" s="1" t="s">
        <v>134</v>
      </c>
      <c r="Q102" s="4" t="s">
        <v>562</v>
      </c>
      <c r="R102" s="4" t="s">
        <v>1065</v>
      </c>
      <c r="S102" s="4" t="s">
        <v>1065</v>
      </c>
      <c r="T102" s="4" t="s">
        <v>1065</v>
      </c>
      <c r="U102" s="4"/>
      <c r="V102" s="4"/>
      <c r="W102" s="1"/>
      <c r="X102" s="37" t="str">
        <f t="shared" si="12"/>
        <v>社会福祉法人　明和町社会福祉協議会</v>
      </c>
    </row>
    <row r="103" spans="1:24" ht="45" customHeight="1">
      <c r="A103" s="1">
        <v>22</v>
      </c>
      <c r="B103" s="1">
        <v>2472700059</v>
      </c>
      <c r="C103" s="1" t="s">
        <v>99</v>
      </c>
      <c r="D103" s="1" t="s">
        <v>43</v>
      </c>
      <c r="E103" s="2" t="s">
        <v>306</v>
      </c>
      <c r="F103" s="3" t="s">
        <v>300</v>
      </c>
      <c r="G103" s="2" t="s">
        <v>301</v>
      </c>
      <c r="H103" s="2" t="s">
        <v>303</v>
      </c>
      <c r="I103" s="1" t="s">
        <v>304</v>
      </c>
      <c r="J103" s="1" t="s">
        <v>304</v>
      </c>
      <c r="K103" s="3" t="s">
        <v>305</v>
      </c>
      <c r="L103" s="3" t="s">
        <v>686</v>
      </c>
      <c r="M103" s="4">
        <v>41730</v>
      </c>
      <c r="N103" s="4">
        <v>43922</v>
      </c>
      <c r="O103" s="41">
        <f t="shared" si="13"/>
        <v>46112</v>
      </c>
      <c r="P103" s="1" t="s">
        <v>134</v>
      </c>
      <c r="Q103" s="4" t="s">
        <v>562</v>
      </c>
      <c r="R103" s="4"/>
      <c r="S103" s="4" t="s">
        <v>882</v>
      </c>
      <c r="T103" s="4" t="s">
        <v>882</v>
      </c>
      <c r="U103" s="4"/>
      <c r="V103" s="4"/>
      <c r="W103" s="1"/>
      <c r="X103" s="37" t="str">
        <f t="shared" si="12"/>
        <v>明和ねむの木障害児相談支援事業所</v>
      </c>
    </row>
    <row r="104" spans="1:24" ht="45" customHeight="1">
      <c r="A104" s="25">
        <v>23</v>
      </c>
      <c r="B104" s="1">
        <v>2472700117</v>
      </c>
      <c r="C104" s="1" t="s">
        <v>935</v>
      </c>
      <c r="D104" s="1" t="s">
        <v>934</v>
      </c>
      <c r="E104" s="2" t="s">
        <v>936</v>
      </c>
      <c r="F104" s="3" t="s">
        <v>937</v>
      </c>
      <c r="G104" s="2" t="s">
        <v>938</v>
      </c>
      <c r="H104" s="2" t="s">
        <v>939</v>
      </c>
      <c r="I104" s="1" t="s">
        <v>940</v>
      </c>
      <c r="J104" s="1" t="s">
        <v>940</v>
      </c>
      <c r="K104" s="3" t="s">
        <v>941</v>
      </c>
      <c r="L104" s="3" t="s">
        <v>942</v>
      </c>
      <c r="M104" s="4">
        <v>43282</v>
      </c>
      <c r="N104" s="4"/>
      <c r="O104" s="41">
        <f t="shared" si="13"/>
        <v>45473</v>
      </c>
      <c r="P104" s="1" t="s">
        <v>943</v>
      </c>
      <c r="Q104" s="4" t="s">
        <v>562</v>
      </c>
      <c r="R104" s="4"/>
      <c r="S104" s="4"/>
      <c r="T104" s="4"/>
      <c r="U104" s="4"/>
      <c r="V104" s="4"/>
      <c r="W104" s="1"/>
      <c r="X104" s="37" t="str">
        <f t="shared" si="12"/>
        <v>相談支援事業所　カキノキ</v>
      </c>
    </row>
    <row r="105" spans="1:24" s="17" customFormat="1" ht="45" customHeight="1">
      <c r="A105" s="1">
        <v>24</v>
      </c>
      <c r="B105" s="26">
        <v>2472700133</v>
      </c>
      <c r="C105" s="1" t="s">
        <v>935</v>
      </c>
      <c r="D105" s="1" t="s">
        <v>934</v>
      </c>
      <c r="E105" s="53" t="s">
        <v>1213</v>
      </c>
      <c r="F105" s="53" t="s">
        <v>1214</v>
      </c>
      <c r="G105" s="83" t="s">
        <v>1170</v>
      </c>
      <c r="H105" s="53" t="s">
        <v>1217</v>
      </c>
      <c r="I105" s="53" t="s">
        <v>1215</v>
      </c>
      <c r="J105" s="53" t="s">
        <v>1216</v>
      </c>
      <c r="K105" s="53" t="s">
        <v>1211</v>
      </c>
      <c r="L105" s="53" t="s">
        <v>1212</v>
      </c>
      <c r="M105" s="4">
        <v>44287</v>
      </c>
      <c r="N105" s="4"/>
      <c r="O105" s="41">
        <f t="shared" si="13"/>
        <v>46477</v>
      </c>
      <c r="P105" s="1" t="s">
        <v>943</v>
      </c>
      <c r="Q105" s="4" t="s">
        <v>562</v>
      </c>
      <c r="R105" s="4"/>
      <c r="S105" s="4"/>
      <c r="T105" s="4"/>
      <c r="U105" s="4"/>
      <c r="V105" s="4"/>
      <c r="W105" s="4"/>
      <c r="X105" s="37" t="str">
        <f t="shared" si="12"/>
        <v>インクルーシブデザインよつば</v>
      </c>
    </row>
    <row r="106" spans="1:24" ht="45" customHeight="1">
      <c r="A106" s="25">
        <v>25</v>
      </c>
      <c r="B106" s="1">
        <v>2472700067</v>
      </c>
      <c r="C106" s="1" t="s">
        <v>100</v>
      </c>
      <c r="D106" s="1" t="s">
        <v>43</v>
      </c>
      <c r="E106" s="2" t="s">
        <v>372</v>
      </c>
      <c r="F106" s="3" t="s">
        <v>1135</v>
      </c>
      <c r="G106" s="2" t="s">
        <v>373</v>
      </c>
      <c r="H106" s="3" t="s">
        <v>1125</v>
      </c>
      <c r="I106" s="1" t="s">
        <v>374</v>
      </c>
      <c r="J106" s="1" t="s">
        <v>375</v>
      </c>
      <c r="K106" s="3" t="s">
        <v>371</v>
      </c>
      <c r="L106" s="3" t="s">
        <v>743</v>
      </c>
      <c r="M106" s="4">
        <v>41791</v>
      </c>
      <c r="N106" s="4">
        <v>43983</v>
      </c>
      <c r="O106" s="41">
        <f>DATE(YEAR(MAX(M106:N106))+6,MONTH(MAX(M106:N106)),DAY(MAX(M106:N106)))-1</f>
        <v>46173</v>
      </c>
      <c r="P106" s="1" t="s">
        <v>134</v>
      </c>
      <c r="Q106" s="4" t="s">
        <v>562</v>
      </c>
      <c r="R106" s="4"/>
      <c r="S106" s="4"/>
      <c r="T106" s="4"/>
      <c r="U106" s="4"/>
      <c r="V106" s="4"/>
      <c r="W106" s="1"/>
      <c r="X106" s="37" t="str">
        <f>E106</f>
        <v>大台相談支援センター</v>
      </c>
    </row>
    <row r="107" spans="1:24" s="17" customFormat="1" ht="19.5" customHeight="1">
      <c r="A107" s="64" t="s">
        <v>521</v>
      </c>
      <c r="B107" s="81"/>
      <c r="C107" s="65">
        <f>COUNT(B82:B106)</f>
        <v>25</v>
      </c>
      <c r="D107" s="66" t="s">
        <v>522</v>
      </c>
      <c r="E107" s="66"/>
      <c r="F107" s="66"/>
      <c r="G107" s="66"/>
      <c r="H107" s="67"/>
      <c r="I107" s="65"/>
      <c r="J107" s="65"/>
      <c r="K107" s="67"/>
      <c r="L107" s="67"/>
      <c r="M107" s="68"/>
      <c r="N107" s="68"/>
      <c r="O107" s="68"/>
      <c r="P107" s="69"/>
      <c r="Q107" s="68"/>
      <c r="R107" s="68"/>
      <c r="S107" s="68"/>
      <c r="T107" s="68"/>
      <c r="U107" s="68"/>
      <c r="V107" s="68"/>
      <c r="W107" s="70"/>
      <c r="X107" s="37"/>
    </row>
    <row r="108" spans="1:24" ht="45.75" customHeight="1">
      <c r="A108" s="25">
        <v>1</v>
      </c>
      <c r="B108" s="25">
        <v>2470800042</v>
      </c>
      <c r="C108" s="1" t="s">
        <v>99</v>
      </c>
      <c r="D108" s="1" t="s">
        <v>43</v>
      </c>
      <c r="E108" s="19" t="s">
        <v>187</v>
      </c>
      <c r="F108" s="26" t="s">
        <v>1240</v>
      </c>
      <c r="G108" s="19" t="s">
        <v>119</v>
      </c>
      <c r="H108" s="19" t="s">
        <v>1239</v>
      </c>
      <c r="I108" s="1" t="s">
        <v>120</v>
      </c>
      <c r="J108" s="1" t="s">
        <v>121</v>
      </c>
      <c r="K108" s="19" t="s">
        <v>122</v>
      </c>
      <c r="L108" s="19" t="s">
        <v>693</v>
      </c>
      <c r="M108" s="4">
        <v>41030</v>
      </c>
      <c r="N108" s="4">
        <v>43221</v>
      </c>
      <c r="O108" s="41">
        <f aca="true" t="shared" si="14" ref="O108:O125">DATE(YEAR(MAX(M108:N108))+6,MONTH(MAX(M108:N108)),DAY(MAX(M108:N108)))-1</f>
        <v>45412</v>
      </c>
      <c r="P108" s="10" t="s">
        <v>135</v>
      </c>
      <c r="Q108" s="4" t="s">
        <v>881</v>
      </c>
      <c r="R108" s="4" t="s">
        <v>882</v>
      </c>
      <c r="S108" s="4" t="s">
        <v>882</v>
      </c>
      <c r="T108" s="4"/>
      <c r="U108" s="4" t="s">
        <v>882</v>
      </c>
      <c r="V108" s="4"/>
      <c r="W108" s="10"/>
      <c r="X108" s="37" t="str">
        <f>E108</f>
        <v>いっぽ</v>
      </c>
    </row>
    <row r="109" spans="1:24" s="17" customFormat="1" ht="45.75" customHeight="1">
      <c r="A109" s="1">
        <v>2</v>
      </c>
      <c r="B109" s="1">
        <v>2470800075</v>
      </c>
      <c r="C109" s="1" t="s">
        <v>100</v>
      </c>
      <c r="D109" s="1" t="s">
        <v>43</v>
      </c>
      <c r="E109" s="2" t="s">
        <v>412</v>
      </c>
      <c r="F109" s="3" t="s">
        <v>425</v>
      </c>
      <c r="G109" s="2" t="s">
        <v>398</v>
      </c>
      <c r="H109" s="2" t="s">
        <v>413</v>
      </c>
      <c r="I109" s="1" t="s">
        <v>423</v>
      </c>
      <c r="J109" s="1" t="s">
        <v>424</v>
      </c>
      <c r="K109" s="3" t="s">
        <v>414</v>
      </c>
      <c r="L109" s="3" t="s">
        <v>701</v>
      </c>
      <c r="M109" s="4">
        <v>41913</v>
      </c>
      <c r="N109" s="4">
        <v>44105</v>
      </c>
      <c r="O109" s="41">
        <f t="shared" si="14"/>
        <v>46295</v>
      </c>
      <c r="P109" s="1" t="s">
        <v>134</v>
      </c>
      <c r="Q109" s="4" t="s">
        <v>562</v>
      </c>
      <c r="R109" s="35" t="s">
        <v>1123</v>
      </c>
      <c r="S109" s="4"/>
      <c r="T109" s="4"/>
      <c r="U109" s="4"/>
      <c r="V109" s="4"/>
      <c r="W109" s="4"/>
      <c r="X109" s="37" t="str">
        <f>E109</f>
        <v>相談支援センター　よろず</v>
      </c>
    </row>
    <row r="110" spans="1:24" s="17" customFormat="1" ht="45.75" customHeight="1">
      <c r="A110" s="25">
        <v>3</v>
      </c>
      <c r="B110" s="1">
        <v>2470800091</v>
      </c>
      <c r="C110" s="1" t="s">
        <v>100</v>
      </c>
      <c r="D110" s="1" t="s">
        <v>104</v>
      </c>
      <c r="E110" s="2" t="s">
        <v>493</v>
      </c>
      <c r="F110" s="3" t="s">
        <v>1355</v>
      </c>
      <c r="G110" s="2" t="s">
        <v>398</v>
      </c>
      <c r="H110" s="2" t="s">
        <v>1356</v>
      </c>
      <c r="I110" s="1" t="s">
        <v>503</v>
      </c>
      <c r="J110" s="1" t="s">
        <v>1357</v>
      </c>
      <c r="K110" s="3" t="s">
        <v>497</v>
      </c>
      <c r="L110" s="3" t="s">
        <v>703</v>
      </c>
      <c r="M110" s="4">
        <v>42036</v>
      </c>
      <c r="N110" s="4">
        <v>44228</v>
      </c>
      <c r="O110" s="41">
        <f t="shared" si="14"/>
        <v>46418</v>
      </c>
      <c r="P110" s="1" t="s">
        <v>134</v>
      </c>
      <c r="Q110" s="35" t="s">
        <v>1062</v>
      </c>
      <c r="R110" s="35" t="s">
        <v>882</v>
      </c>
      <c r="S110" s="4" t="s">
        <v>882</v>
      </c>
      <c r="T110" s="4" t="s">
        <v>882</v>
      </c>
      <c r="U110" s="4"/>
      <c r="V110" s="4"/>
      <c r="W110" s="1"/>
      <c r="X110" s="37" t="str">
        <f>E110</f>
        <v>伊勢障害者計画相談支援事業所</v>
      </c>
    </row>
    <row r="111" spans="1:24" s="17" customFormat="1" ht="45.75" customHeight="1">
      <c r="A111" s="1">
        <v>4</v>
      </c>
      <c r="B111" s="1">
        <v>2470800109</v>
      </c>
      <c r="C111" s="1" t="s">
        <v>100</v>
      </c>
      <c r="D111" s="1" t="s">
        <v>485</v>
      </c>
      <c r="E111" s="2" t="s">
        <v>1208</v>
      </c>
      <c r="F111" s="3" t="s">
        <v>548</v>
      </c>
      <c r="G111" s="2" t="s">
        <v>398</v>
      </c>
      <c r="H111" s="2" t="s">
        <v>1209</v>
      </c>
      <c r="I111" s="1" t="s">
        <v>549</v>
      </c>
      <c r="J111" s="1" t="s">
        <v>549</v>
      </c>
      <c r="K111" s="3" t="s">
        <v>398</v>
      </c>
      <c r="L111" s="3" t="s">
        <v>705</v>
      </c>
      <c r="M111" s="4">
        <v>42095</v>
      </c>
      <c r="N111" s="4">
        <v>44287</v>
      </c>
      <c r="O111" s="41">
        <f t="shared" si="14"/>
        <v>46477</v>
      </c>
      <c r="P111" s="1" t="s">
        <v>134</v>
      </c>
      <c r="Q111" s="4" t="s">
        <v>562</v>
      </c>
      <c r="R111" s="4"/>
      <c r="S111" s="4"/>
      <c r="T111" s="4"/>
      <c r="U111" s="4"/>
      <c r="V111" s="4"/>
      <c r="W111" s="1"/>
      <c r="X111" s="37" t="str">
        <f>E111</f>
        <v>伊勢市おおぞら児童園</v>
      </c>
    </row>
    <row r="112" spans="1:24" ht="45.75" customHeight="1">
      <c r="A112" s="25">
        <v>5</v>
      </c>
      <c r="B112" s="25">
        <v>2470800133</v>
      </c>
      <c r="C112" s="1" t="s">
        <v>99</v>
      </c>
      <c r="D112" s="1" t="s">
        <v>578</v>
      </c>
      <c r="E112" s="19" t="s">
        <v>611</v>
      </c>
      <c r="F112" s="26" t="s">
        <v>612</v>
      </c>
      <c r="G112" s="19" t="s">
        <v>613</v>
      </c>
      <c r="H112" s="19" t="s">
        <v>614</v>
      </c>
      <c r="I112" s="1" t="s">
        <v>615</v>
      </c>
      <c r="J112" s="1" t="s">
        <v>616</v>
      </c>
      <c r="K112" s="19" t="s">
        <v>617</v>
      </c>
      <c r="L112" s="19" t="s">
        <v>694</v>
      </c>
      <c r="M112" s="4">
        <v>42339</v>
      </c>
      <c r="N112" s="4">
        <v>44531</v>
      </c>
      <c r="O112" s="41">
        <f t="shared" si="14"/>
        <v>46721</v>
      </c>
      <c r="P112" s="10" t="s">
        <v>135</v>
      </c>
      <c r="Q112" s="4" t="s">
        <v>562</v>
      </c>
      <c r="R112" s="4" t="s">
        <v>882</v>
      </c>
      <c r="S112" s="35" t="s">
        <v>882</v>
      </c>
      <c r="T112" s="4" t="s">
        <v>882</v>
      </c>
      <c r="U112" s="4"/>
      <c r="V112" s="4"/>
      <c r="W112" s="10"/>
      <c r="X112" s="37" t="str">
        <f aca="true" t="shared" si="15" ref="X112:X133">E112</f>
        <v>伊勢地区医師会特定計画相談事業所</v>
      </c>
    </row>
    <row r="113" spans="1:24" s="17" customFormat="1" ht="45.75" customHeight="1">
      <c r="A113" s="1">
        <v>6</v>
      </c>
      <c r="B113" s="1">
        <v>2470800174</v>
      </c>
      <c r="C113" s="1" t="s">
        <v>99</v>
      </c>
      <c r="D113" s="1" t="s">
        <v>578</v>
      </c>
      <c r="E113" s="2" t="s">
        <v>773</v>
      </c>
      <c r="F113" s="3" t="s">
        <v>774</v>
      </c>
      <c r="G113" s="2" t="s">
        <v>398</v>
      </c>
      <c r="H113" s="2" t="s">
        <v>775</v>
      </c>
      <c r="I113" s="1" t="s">
        <v>776</v>
      </c>
      <c r="J113" s="1" t="s">
        <v>776</v>
      </c>
      <c r="K113" s="3" t="s">
        <v>777</v>
      </c>
      <c r="L113" s="3" t="s">
        <v>778</v>
      </c>
      <c r="M113" s="4">
        <v>42461</v>
      </c>
      <c r="N113" s="4">
        <v>44652</v>
      </c>
      <c r="O113" s="41">
        <f t="shared" si="14"/>
        <v>46843</v>
      </c>
      <c r="P113" s="1" t="s">
        <v>134</v>
      </c>
      <c r="Q113" s="4" t="s">
        <v>562</v>
      </c>
      <c r="R113" s="4" t="s">
        <v>1123</v>
      </c>
      <c r="S113" s="4"/>
      <c r="T113" s="4" t="s">
        <v>1123</v>
      </c>
      <c r="U113" s="4"/>
      <c r="V113" s="4"/>
      <c r="W113" s="1"/>
      <c r="X113" s="37" t="str">
        <f t="shared" si="15"/>
        <v>相談支援事業所　かすみ草</v>
      </c>
    </row>
    <row r="114" spans="1:24" s="17" customFormat="1" ht="45.75" customHeight="1">
      <c r="A114" s="25">
        <v>7</v>
      </c>
      <c r="B114" s="1">
        <v>2470800216</v>
      </c>
      <c r="C114" s="1" t="s">
        <v>99</v>
      </c>
      <c r="D114" s="1" t="s">
        <v>485</v>
      </c>
      <c r="E114" s="2" t="s">
        <v>814</v>
      </c>
      <c r="F114" s="3" t="s">
        <v>815</v>
      </c>
      <c r="G114" s="2" t="s">
        <v>398</v>
      </c>
      <c r="H114" s="2" t="s">
        <v>816</v>
      </c>
      <c r="I114" s="1" t="s">
        <v>817</v>
      </c>
      <c r="J114" s="1" t="s">
        <v>818</v>
      </c>
      <c r="K114" s="3" t="s">
        <v>819</v>
      </c>
      <c r="L114" s="3" t="s">
        <v>860</v>
      </c>
      <c r="M114" s="4">
        <v>42826</v>
      </c>
      <c r="N114" s="4">
        <v>45017</v>
      </c>
      <c r="O114" s="41">
        <f t="shared" si="14"/>
        <v>47208</v>
      </c>
      <c r="P114" s="1" t="s">
        <v>134</v>
      </c>
      <c r="Q114" s="4" t="s">
        <v>562</v>
      </c>
      <c r="R114" s="4"/>
      <c r="S114" s="4"/>
      <c r="T114" s="4"/>
      <c r="U114" s="4"/>
      <c r="V114" s="4"/>
      <c r="W114" s="1"/>
      <c r="X114" s="37" t="str">
        <f t="shared" si="15"/>
        <v>相談支援センター　ほっとｈａｎｄ</v>
      </c>
    </row>
    <row r="115" spans="1:24" s="17" customFormat="1" ht="45.75" customHeight="1">
      <c r="A115" s="1">
        <v>8</v>
      </c>
      <c r="B115" s="1">
        <v>2470800224</v>
      </c>
      <c r="C115" s="1" t="s">
        <v>99</v>
      </c>
      <c r="D115" s="1" t="s">
        <v>485</v>
      </c>
      <c r="E115" s="2" t="s">
        <v>1024</v>
      </c>
      <c r="F115" s="3" t="s">
        <v>1025</v>
      </c>
      <c r="G115" s="2" t="s">
        <v>398</v>
      </c>
      <c r="H115" s="2" t="s">
        <v>1378</v>
      </c>
      <c r="I115" s="1" t="s">
        <v>1379</v>
      </c>
      <c r="J115" s="1" t="s">
        <v>1026</v>
      </c>
      <c r="K115" s="3" t="s">
        <v>1027</v>
      </c>
      <c r="L115" s="3" t="s">
        <v>1028</v>
      </c>
      <c r="M115" s="4">
        <v>43617</v>
      </c>
      <c r="N115" s="4"/>
      <c r="O115" s="41">
        <f t="shared" si="14"/>
        <v>45808</v>
      </c>
      <c r="P115" s="1" t="s">
        <v>134</v>
      </c>
      <c r="Q115" s="4" t="s">
        <v>562</v>
      </c>
      <c r="R115" s="4"/>
      <c r="S115" s="4" t="s">
        <v>882</v>
      </c>
      <c r="T115" s="4" t="s">
        <v>882</v>
      </c>
      <c r="U115" s="4"/>
      <c r="V115" s="4"/>
      <c r="W115" s="1"/>
      <c r="X115" s="37" t="str">
        <f t="shared" si="15"/>
        <v>相談支援事業所　ほたるいせ</v>
      </c>
    </row>
    <row r="116" spans="1:24" s="17" customFormat="1" ht="45.75" customHeight="1">
      <c r="A116" s="25">
        <v>9</v>
      </c>
      <c r="B116" s="1">
        <v>2470800232</v>
      </c>
      <c r="C116" s="1" t="s">
        <v>99</v>
      </c>
      <c r="D116" s="1" t="s">
        <v>485</v>
      </c>
      <c r="E116" s="2" t="s">
        <v>1369</v>
      </c>
      <c r="F116" s="3" t="s">
        <v>1054</v>
      </c>
      <c r="G116" s="2" t="s">
        <v>398</v>
      </c>
      <c r="H116" s="2" t="s">
        <v>1055</v>
      </c>
      <c r="I116" s="1" t="s">
        <v>1057</v>
      </c>
      <c r="J116" s="1" t="s">
        <v>1058</v>
      </c>
      <c r="K116" s="3" t="s">
        <v>1059</v>
      </c>
      <c r="L116" s="3" t="s">
        <v>1060</v>
      </c>
      <c r="M116" s="4">
        <v>43678</v>
      </c>
      <c r="N116" s="4"/>
      <c r="O116" s="41">
        <f t="shared" si="14"/>
        <v>45869</v>
      </c>
      <c r="P116" s="1" t="s">
        <v>134</v>
      </c>
      <c r="Q116" s="4" t="s">
        <v>562</v>
      </c>
      <c r="R116" s="4"/>
      <c r="S116" s="4"/>
      <c r="T116" s="4"/>
      <c r="U116" s="4"/>
      <c r="V116" s="4"/>
      <c r="W116" s="4"/>
      <c r="X116" s="37" t="str">
        <f t="shared" si="15"/>
        <v>よよこ～プラン</v>
      </c>
    </row>
    <row r="117" spans="1:24" s="17" customFormat="1" ht="45.75" customHeight="1">
      <c r="A117" s="1">
        <v>10</v>
      </c>
      <c r="B117" s="32">
        <v>2470800240</v>
      </c>
      <c r="C117" s="1" t="s">
        <v>99</v>
      </c>
      <c r="D117" s="1" t="s">
        <v>485</v>
      </c>
      <c r="E117" s="83" t="s">
        <v>1547</v>
      </c>
      <c r="F117" s="83" t="s">
        <v>1548</v>
      </c>
      <c r="G117" s="16" t="s">
        <v>1551</v>
      </c>
      <c r="H117" s="83" t="s">
        <v>1550</v>
      </c>
      <c r="I117" s="83" t="s">
        <v>1552</v>
      </c>
      <c r="J117" s="83" t="s">
        <v>1549</v>
      </c>
      <c r="K117" s="83" t="s">
        <v>1545</v>
      </c>
      <c r="L117" s="83" t="s">
        <v>1546</v>
      </c>
      <c r="M117" s="4">
        <v>45017</v>
      </c>
      <c r="N117" s="4"/>
      <c r="O117" s="41">
        <f>DATE(YEAR(MAX(M117:N117))+6,MONTH(MAX(M117:N117)),DAY(MAX(M117:N117)))-1</f>
        <v>47208</v>
      </c>
      <c r="P117" s="1" t="s">
        <v>134</v>
      </c>
      <c r="Q117" s="4" t="s">
        <v>562</v>
      </c>
      <c r="R117" s="4"/>
      <c r="S117" s="4"/>
      <c r="T117" s="4"/>
      <c r="U117" s="4"/>
      <c r="V117" s="4"/>
      <c r="W117" s="4"/>
      <c r="X117" s="37" t="str">
        <f t="shared" si="15"/>
        <v>相談支援センターなごみ</v>
      </c>
    </row>
    <row r="118" spans="1:24" s="14" customFormat="1" ht="45.75" customHeight="1">
      <c r="A118" s="25">
        <v>11</v>
      </c>
      <c r="B118" s="25">
        <v>2472900014</v>
      </c>
      <c r="C118" s="1" t="s">
        <v>99</v>
      </c>
      <c r="D118" s="1" t="s">
        <v>104</v>
      </c>
      <c r="E118" s="19" t="s">
        <v>49</v>
      </c>
      <c r="F118" s="26" t="s">
        <v>39</v>
      </c>
      <c r="G118" s="19" t="s">
        <v>64</v>
      </c>
      <c r="H118" s="19" t="s">
        <v>1382</v>
      </c>
      <c r="I118" s="1" t="s">
        <v>75</v>
      </c>
      <c r="J118" s="1" t="s">
        <v>76</v>
      </c>
      <c r="K118" s="19" t="s">
        <v>72</v>
      </c>
      <c r="L118" s="19" t="s">
        <v>739</v>
      </c>
      <c r="M118" s="4">
        <v>41000</v>
      </c>
      <c r="N118" s="4">
        <v>43191</v>
      </c>
      <c r="O118" s="41">
        <f t="shared" si="14"/>
        <v>45382</v>
      </c>
      <c r="P118" s="10" t="s">
        <v>135</v>
      </c>
      <c r="Q118" s="4" t="s">
        <v>1062</v>
      </c>
      <c r="R118" s="4" t="s">
        <v>882</v>
      </c>
      <c r="S118" s="4" t="s">
        <v>882</v>
      </c>
      <c r="T118" s="4" t="s">
        <v>882</v>
      </c>
      <c r="U118" s="4" t="s">
        <v>882</v>
      </c>
      <c r="V118" s="4"/>
      <c r="W118" s="4" t="s">
        <v>882</v>
      </c>
      <c r="X118" s="37" t="str">
        <f>E118</f>
        <v>志摩市障がい者相談支援センター　こだま</v>
      </c>
    </row>
    <row r="119" spans="1:24" ht="45.75" customHeight="1">
      <c r="A119" s="1">
        <v>12</v>
      </c>
      <c r="B119" s="1">
        <v>2470800059</v>
      </c>
      <c r="C119" s="1" t="s">
        <v>99</v>
      </c>
      <c r="D119" s="1" t="s">
        <v>578</v>
      </c>
      <c r="E119" s="19" t="s">
        <v>886</v>
      </c>
      <c r="F119" s="1" t="s">
        <v>199</v>
      </c>
      <c r="G119" s="3" t="s">
        <v>17</v>
      </c>
      <c r="H119" s="3" t="s">
        <v>200</v>
      </c>
      <c r="I119" s="1" t="s">
        <v>201</v>
      </c>
      <c r="J119" s="1" t="s">
        <v>202</v>
      </c>
      <c r="K119" s="19" t="s">
        <v>123</v>
      </c>
      <c r="L119" s="19" t="s">
        <v>800</v>
      </c>
      <c r="M119" s="4">
        <v>41030</v>
      </c>
      <c r="N119" s="4">
        <v>43221</v>
      </c>
      <c r="O119" s="41">
        <f t="shared" si="14"/>
        <v>45412</v>
      </c>
      <c r="P119" s="10" t="s">
        <v>135</v>
      </c>
      <c r="Q119" s="4" t="s">
        <v>562</v>
      </c>
      <c r="R119" s="4"/>
      <c r="S119" s="4"/>
      <c r="T119" s="4"/>
      <c r="U119" s="4"/>
      <c r="V119" s="4"/>
      <c r="W119" s="10"/>
      <c r="X119" s="37" t="str">
        <f t="shared" si="15"/>
        <v>志摩市社会福祉協議会　社協相談支援センターあおぞら</v>
      </c>
    </row>
    <row r="120" spans="1:24" ht="45.75" customHeight="1">
      <c r="A120" s="25">
        <v>13</v>
      </c>
      <c r="B120" s="1">
        <v>2472900030</v>
      </c>
      <c r="C120" s="1" t="s">
        <v>100</v>
      </c>
      <c r="D120" s="1" t="s">
        <v>104</v>
      </c>
      <c r="E120" s="2" t="s">
        <v>542</v>
      </c>
      <c r="F120" s="3" t="s">
        <v>550</v>
      </c>
      <c r="G120" s="2" t="s">
        <v>17</v>
      </c>
      <c r="H120" s="2" t="s">
        <v>543</v>
      </c>
      <c r="I120" s="1" t="s">
        <v>551</v>
      </c>
      <c r="J120" s="1" t="s">
        <v>552</v>
      </c>
      <c r="K120" s="3" t="s">
        <v>544</v>
      </c>
      <c r="L120" s="3" t="s">
        <v>706</v>
      </c>
      <c r="M120" s="4">
        <v>42095</v>
      </c>
      <c r="N120" s="4">
        <v>44287</v>
      </c>
      <c r="O120" s="41">
        <f t="shared" si="14"/>
        <v>46477</v>
      </c>
      <c r="P120" s="1" t="s">
        <v>134</v>
      </c>
      <c r="Q120" s="4" t="s">
        <v>562</v>
      </c>
      <c r="R120" s="4"/>
      <c r="S120" s="4"/>
      <c r="T120" s="4"/>
      <c r="U120" s="4"/>
      <c r="V120" s="4"/>
      <c r="W120" s="1"/>
      <c r="X120" s="37" t="str">
        <f t="shared" si="15"/>
        <v>志摩福祉センター障がい者相談支援事業所</v>
      </c>
    </row>
    <row r="121" spans="1:24" ht="45.75" customHeight="1">
      <c r="A121" s="1">
        <v>14</v>
      </c>
      <c r="B121" s="25">
        <v>2472900055</v>
      </c>
      <c r="C121" s="1" t="s">
        <v>99</v>
      </c>
      <c r="D121" s="1" t="s">
        <v>578</v>
      </c>
      <c r="E121" s="19" t="s">
        <v>618</v>
      </c>
      <c r="F121" s="1" t="s">
        <v>619</v>
      </c>
      <c r="G121" s="3" t="s">
        <v>17</v>
      </c>
      <c r="H121" s="3" t="s">
        <v>620</v>
      </c>
      <c r="I121" s="1" t="s">
        <v>621</v>
      </c>
      <c r="J121" s="1" t="s">
        <v>622</v>
      </c>
      <c r="K121" s="19" t="s">
        <v>123</v>
      </c>
      <c r="L121" s="19" t="s">
        <v>800</v>
      </c>
      <c r="M121" s="4">
        <v>42339</v>
      </c>
      <c r="N121" s="4">
        <v>44531</v>
      </c>
      <c r="O121" s="41">
        <f t="shared" si="14"/>
        <v>46721</v>
      </c>
      <c r="P121" s="10" t="s">
        <v>135</v>
      </c>
      <c r="Q121" s="4" t="s">
        <v>562</v>
      </c>
      <c r="R121" s="4"/>
      <c r="S121" s="4"/>
      <c r="T121" s="4"/>
      <c r="U121" s="4"/>
      <c r="V121" s="4"/>
      <c r="W121" s="10"/>
      <c r="X121" s="37" t="str">
        <f t="shared" si="15"/>
        <v>志摩市社会福祉協議会　社協相談支援センターゆうゆう</v>
      </c>
    </row>
    <row r="122" spans="1:24" ht="45.75" customHeight="1">
      <c r="A122" s="25">
        <v>15</v>
      </c>
      <c r="B122" s="25">
        <v>2472900063</v>
      </c>
      <c r="C122" s="1" t="s">
        <v>99</v>
      </c>
      <c r="D122" s="1" t="s">
        <v>578</v>
      </c>
      <c r="E122" s="19" t="s">
        <v>1529</v>
      </c>
      <c r="F122" s="1" t="s">
        <v>1530</v>
      </c>
      <c r="G122" s="3" t="s">
        <v>17</v>
      </c>
      <c r="H122" s="3" t="s">
        <v>1532</v>
      </c>
      <c r="I122" s="1" t="s">
        <v>1531</v>
      </c>
      <c r="J122" s="1" t="s">
        <v>1531</v>
      </c>
      <c r="K122" s="19" t="s">
        <v>1533</v>
      </c>
      <c r="L122" s="126" t="s">
        <v>1534</v>
      </c>
      <c r="M122" s="4">
        <v>45139</v>
      </c>
      <c r="N122" s="4"/>
      <c r="O122" s="41">
        <f t="shared" si="14"/>
        <v>47330</v>
      </c>
      <c r="P122" s="10" t="s">
        <v>135</v>
      </c>
      <c r="Q122" s="4" t="s">
        <v>562</v>
      </c>
      <c r="R122" s="4"/>
      <c r="S122" s="4"/>
      <c r="T122" s="4"/>
      <c r="U122" s="4"/>
      <c r="V122" s="4"/>
      <c r="W122" s="4"/>
      <c r="X122" s="78"/>
    </row>
    <row r="123" spans="1:24" ht="45.75" customHeight="1">
      <c r="A123" s="1">
        <v>16</v>
      </c>
      <c r="B123" s="33">
        <v>2470900032</v>
      </c>
      <c r="C123" s="1" t="s">
        <v>99</v>
      </c>
      <c r="D123" s="1" t="s">
        <v>43</v>
      </c>
      <c r="E123" s="19" t="s">
        <v>752</v>
      </c>
      <c r="F123" s="26" t="s">
        <v>138</v>
      </c>
      <c r="G123" s="19" t="s">
        <v>139</v>
      </c>
      <c r="H123" s="19" t="s">
        <v>140</v>
      </c>
      <c r="I123" s="1" t="s">
        <v>141</v>
      </c>
      <c r="J123" s="1" t="s">
        <v>142</v>
      </c>
      <c r="K123" s="19" t="s">
        <v>143</v>
      </c>
      <c r="L123" s="19" t="s">
        <v>744</v>
      </c>
      <c r="M123" s="4">
        <v>41000</v>
      </c>
      <c r="N123" s="4">
        <v>43191</v>
      </c>
      <c r="O123" s="41">
        <f t="shared" si="14"/>
        <v>45382</v>
      </c>
      <c r="P123" s="10" t="s">
        <v>135</v>
      </c>
      <c r="Q123" s="4" t="s">
        <v>562</v>
      </c>
      <c r="R123" s="4"/>
      <c r="S123" s="4"/>
      <c r="T123" s="4"/>
      <c r="U123" s="4"/>
      <c r="V123" s="4"/>
      <c r="W123" s="10"/>
      <c r="X123" s="37" t="str">
        <f>E123</f>
        <v>鳥羽市社会福祉協議会指定障害相談支援事業所キ・ラ・ラ</v>
      </c>
    </row>
    <row r="124" spans="1:24" ht="45.75" customHeight="1">
      <c r="A124" s="25">
        <v>17</v>
      </c>
      <c r="B124" s="33">
        <v>2470900057</v>
      </c>
      <c r="C124" s="1" t="s">
        <v>99</v>
      </c>
      <c r="D124" s="1" t="s">
        <v>578</v>
      </c>
      <c r="E124" s="19" t="s">
        <v>766</v>
      </c>
      <c r="F124" s="26" t="s">
        <v>767</v>
      </c>
      <c r="G124" s="19" t="s">
        <v>139</v>
      </c>
      <c r="H124" s="19" t="s">
        <v>1205</v>
      </c>
      <c r="I124" s="1" t="s">
        <v>768</v>
      </c>
      <c r="J124" s="1" t="s">
        <v>769</v>
      </c>
      <c r="K124" s="19" t="s">
        <v>770</v>
      </c>
      <c r="L124" s="3" t="s">
        <v>771</v>
      </c>
      <c r="M124" s="4">
        <v>42461</v>
      </c>
      <c r="N124" s="4">
        <v>44652</v>
      </c>
      <c r="O124" s="41">
        <f t="shared" si="14"/>
        <v>46843</v>
      </c>
      <c r="P124" s="10" t="s">
        <v>135</v>
      </c>
      <c r="Q124" s="4" t="s">
        <v>562</v>
      </c>
      <c r="R124" s="4"/>
      <c r="S124" s="4"/>
      <c r="T124" s="4"/>
      <c r="U124" s="4"/>
      <c r="V124" s="4"/>
      <c r="W124" s="10"/>
      <c r="X124" s="37" t="str">
        <f t="shared" si="15"/>
        <v>相談支援事業所ぐろうす</v>
      </c>
    </row>
    <row r="125" spans="1:24" ht="45.75" customHeight="1">
      <c r="A125" s="1">
        <v>18</v>
      </c>
      <c r="B125" s="33">
        <v>2470900065</v>
      </c>
      <c r="C125" s="1" t="s">
        <v>99</v>
      </c>
      <c r="D125" s="1" t="s">
        <v>485</v>
      </c>
      <c r="E125" s="19" t="s">
        <v>1492</v>
      </c>
      <c r="F125" s="26" t="s">
        <v>1490</v>
      </c>
      <c r="G125" s="19" t="s">
        <v>1493</v>
      </c>
      <c r="H125" s="19" t="s">
        <v>1494</v>
      </c>
      <c r="I125" s="1" t="s">
        <v>1495</v>
      </c>
      <c r="J125" s="1" t="s">
        <v>1496</v>
      </c>
      <c r="K125" s="19" t="s">
        <v>1489</v>
      </c>
      <c r="L125" s="3" t="s">
        <v>1491</v>
      </c>
      <c r="M125" s="4">
        <v>45017</v>
      </c>
      <c r="N125" s="4"/>
      <c r="O125" s="41">
        <f t="shared" si="14"/>
        <v>47208</v>
      </c>
      <c r="P125" s="10" t="s">
        <v>135</v>
      </c>
      <c r="Q125" s="4" t="s">
        <v>562</v>
      </c>
      <c r="R125" s="4" t="s">
        <v>1065</v>
      </c>
      <c r="S125" s="4" t="s">
        <v>1065</v>
      </c>
      <c r="T125" s="4"/>
      <c r="U125" s="4"/>
      <c r="V125" s="4"/>
      <c r="W125" s="4"/>
      <c r="X125" s="37" t="str">
        <f t="shared" si="15"/>
        <v>指定特定相談支援事業所　七み</v>
      </c>
    </row>
    <row r="126" spans="1:24" ht="45.75" customHeight="1">
      <c r="A126" s="25">
        <v>19</v>
      </c>
      <c r="B126" s="26">
        <v>2472800016</v>
      </c>
      <c r="C126" s="1" t="s">
        <v>99</v>
      </c>
      <c r="D126" s="1" t="s">
        <v>43</v>
      </c>
      <c r="E126" s="31" t="s">
        <v>192</v>
      </c>
      <c r="F126" s="36" t="s">
        <v>193</v>
      </c>
      <c r="G126" s="3" t="s">
        <v>194</v>
      </c>
      <c r="H126" s="31" t="s">
        <v>195</v>
      </c>
      <c r="I126" s="32" t="s">
        <v>196</v>
      </c>
      <c r="J126" s="32" t="s">
        <v>197</v>
      </c>
      <c r="K126" s="31" t="s">
        <v>198</v>
      </c>
      <c r="L126" s="31" t="s">
        <v>697</v>
      </c>
      <c r="M126" s="4">
        <v>41395</v>
      </c>
      <c r="N126" s="4">
        <v>43586</v>
      </c>
      <c r="O126" s="41">
        <f aca="true" t="shared" si="16" ref="O126:O132">DATE(YEAR(MAX(M126:N126))+6,MONTH(MAX(M126:N126)),DAY(MAX(M126:N126)))-1</f>
        <v>45777</v>
      </c>
      <c r="P126" s="1" t="s">
        <v>134</v>
      </c>
      <c r="Q126" s="4" t="s">
        <v>562</v>
      </c>
      <c r="R126" s="4"/>
      <c r="S126" s="4"/>
      <c r="T126" s="4"/>
      <c r="U126" s="4"/>
      <c r="V126" s="4"/>
      <c r="W126" s="1"/>
      <c r="X126" s="37" t="str">
        <f t="shared" si="15"/>
        <v>度会町指定特定相談支援事業所</v>
      </c>
    </row>
    <row r="127" spans="1:24" ht="45.75" customHeight="1">
      <c r="A127" s="1">
        <v>20</v>
      </c>
      <c r="B127" s="26">
        <v>2472800107</v>
      </c>
      <c r="C127" s="1" t="s">
        <v>99</v>
      </c>
      <c r="D127" s="1" t="s">
        <v>43</v>
      </c>
      <c r="E127" s="31" t="s">
        <v>1499</v>
      </c>
      <c r="F127" s="36" t="s">
        <v>1500</v>
      </c>
      <c r="G127" s="3" t="s">
        <v>1501</v>
      </c>
      <c r="H127" s="31" t="s">
        <v>1524</v>
      </c>
      <c r="I127" s="32" t="s">
        <v>1525</v>
      </c>
      <c r="J127" s="32"/>
      <c r="K127" s="31" t="s">
        <v>1527</v>
      </c>
      <c r="L127" s="31" t="s">
        <v>1528</v>
      </c>
      <c r="M127" s="4">
        <v>45139</v>
      </c>
      <c r="N127" s="4"/>
      <c r="O127" s="41">
        <v>47330</v>
      </c>
      <c r="P127" s="1" t="s">
        <v>134</v>
      </c>
      <c r="Q127" s="4" t="s">
        <v>562</v>
      </c>
      <c r="R127" s="4"/>
      <c r="S127" s="4"/>
      <c r="T127" s="4"/>
      <c r="U127" s="4"/>
      <c r="V127" s="4"/>
      <c r="W127" s="1"/>
      <c r="X127" s="37" t="s">
        <v>1523</v>
      </c>
    </row>
    <row r="128" spans="1:24" ht="45.75" customHeight="1">
      <c r="A128" s="25">
        <v>21</v>
      </c>
      <c r="B128" s="1">
        <v>2472800032</v>
      </c>
      <c r="C128" s="1" t="s">
        <v>99</v>
      </c>
      <c r="D128" s="1" t="s">
        <v>104</v>
      </c>
      <c r="E128" s="19" t="s">
        <v>307</v>
      </c>
      <c r="F128" s="26" t="s">
        <v>308</v>
      </c>
      <c r="G128" s="19" t="s">
        <v>310</v>
      </c>
      <c r="H128" s="19" t="s">
        <v>309</v>
      </c>
      <c r="I128" s="1" t="s">
        <v>311</v>
      </c>
      <c r="J128" s="1" t="s">
        <v>312</v>
      </c>
      <c r="K128" s="19" t="s">
        <v>313</v>
      </c>
      <c r="L128" s="19" t="s">
        <v>745</v>
      </c>
      <c r="M128" s="4">
        <v>41730</v>
      </c>
      <c r="N128" s="4">
        <v>43922</v>
      </c>
      <c r="O128" s="41">
        <f t="shared" si="16"/>
        <v>46112</v>
      </c>
      <c r="P128" s="1" t="s">
        <v>134</v>
      </c>
      <c r="Q128" s="4" t="s">
        <v>562</v>
      </c>
      <c r="R128" s="4"/>
      <c r="S128" s="4"/>
      <c r="T128" s="4"/>
      <c r="U128" s="4"/>
      <c r="V128" s="4"/>
      <c r="W128" s="1"/>
      <c r="X128" s="37" t="str">
        <f t="shared" si="15"/>
        <v>南伊勢町社会福祉協議会　ふれあいなんとう</v>
      </c>
    </row>
    <row r="129" spans="1:24" ht="45.75" customHeight="1">
      <c r="A129" s="1">
        <v>22</v>
      </c>
      <c r="B129" s="1">
        <v>2472800040</v>
      </c>
      <c r="C129" s="1" t="s">
        <v>99</v>
      </c>
      <c r="D129" s="1" t="s">
        <v>104</v>
      </c>
      <c r="E129" s="2" t="s">
        <v>1020</v>
      </c>
      <c r="F129" s="3" t="s">
        <v>369</v>
      </c>
      <c r="G129" s="2" t="s">
        <v>310</v>
      </c>
      <c r="H129" s="2" t="s">
        <v>1021</v>
      </c>
      <c r="I129" s="1" t="s">
        <v>1393</v>
      </c>
      <c r="J129" s="1" t="s">
        <v>1271</v>
      </c>
      <c r="K129" s="3" t="s">
        <v>364</v>
      </c>
      <c r="L129" s="3" t="s">
        <v>699</v>
      </c>
      <c r="M129" s="4">
        <v>41760</v>
      </c>
      <c r="N129" s="4">
        <v>43922</v>
      </c>
      <c r="O129" s="41">
        <f t="shared" si="16"/>
        <v>46112</v>
      </c>
      <c r="P129" s="1" t="s">
        <v>134</v>
      </c>
      <c r="Q129" s="4" t="s">
        <v>562</v>
      </c>
      <c r="R129" s="4" t="s">
        <v>882</v>
      </c>
      <c r="S129" s="4" t="s">
        <v>882</v>
      </c>
      <c r="T129" s="4" t="s">
        <v>882</v>
      </c>
      <c r="U129" s="4"/>
      <c r="V129" s="4"/>
      <c r="W129" s="1" t="s">
        <v>1123</v>
      </c>
      <c r="X129" s="37" t="str">
        <f>E129</f>
        <v>相談支援事業所「ファイト」</v>
      </c>
    </row>
    <row r="130" spans="1:24" ht="45.75" customHeight="1">
      <c r="A130" s="25">
        <v>23</v>
      </c>
      <c r="B130" s="1">
        <v>2472800057</v>
      </c>
      <c r="C130" s="1" t="s">
        <v>100</v>
      </c>
      <c r="D130" s="1" t="s">
        <v>43</v>
      </c>
      <c r="E130" s="2" t="s">
        <v>1154</v>
      </c>
      <c r="F130" s="3" t="s">
        <v>1155</v>
      </c>
      <c r="G130" s="2" t="s">
        <v>387</v>
      </c>
      <c r="H130" s="2" t="s">
        <v>1017</v>
      </c>
      <c r="I130" s="1" t="s">
        <v>1156</v>
      </c>
      <c r="J130" s="1" t="s">
        <v>1157</v>
      </c>
      <c r="K130" s="3" t="s">
        <v>386</v>
      </c>
      <c r="L130" s="3" t="s">
        <v>700</v>
      </c>
      <c r="M130" s="4">
        <v>41852</v>
      </c>
      <c r="N130" s="4">
        <v>44044</v>
      </c>
      <c r="O130" s="41">
        <f t="shared" si="16"/>
        <v>46234</v>
      </c>
      <c r="P130" s="1" t="s">
        <v>134</v>
      </c>
      <c r="Q130" s="4" t="s">
        <v>562</v>
      </c>
      <c r="R130" s="4"/>
      <c r="S130" s="4" t="s">
        <v>882</v>
      </c>
      <c r="T130" s="35" t="s">
        <v>1123</v>
      </c>
      <c r="U130" s="4"/>
      <c r="V130" s="4"/>
      <c r="W130" s="1"/>
      <c r="X130" s="37" t="str">
        <f t="shared" si="15"/>
        <v>大紀町障がい者（児）相談支援センター</v>
      </c>
    </row>
    <row r="131" spans="1:24" ht="45.75" customHeight="1">
      <c r="A131" s="1">
        <v>24</v>
      </c>
      <c r="B131" s="1">
        <v>2472800065</v>
      </c>
      <c r="C131" s="1" t="s">
        <v>100</v>
      </c>
      <c r="D131" s="1" t="s">
        <v>43</v>
      </c>
      <c r="E131" s="2" t="s">
        <v>498</v>
      </c>
      <c r="F131" s="3" t="s">
        <v>504</v>
      </c>
      <c r="G131" s="2" t="s">
        <v>245</v>
      </c>
      <c r="H131" s="2" t="s">
        <v>499</v>
      </c>
      <c r="I131" s="1" t="s">
        <v>505</v>
      </c>
      <c r="J131" s="1" t="s">
        <v>506</v>
      </c>
      <c r="K131" s="3" t="s">
        <v>500</v>
      </c>
      <c r="L131" s="3" t="s">
        <v>704</v>
      </c>
      <c r="M131" s="4">
        <v>42036</v>
      </c>
      <c r="N131" s="4">
        <v>44228</v>
      </c>
      <c r="O131" s="41">
        <f t="shared" si="16"/>
        <v>46418</v>
      </c>
      <c r="P131" s="1" t="s">
        <v>134</v>
      </c>
      <c r="Q131" s="4" t="s">
        <v>562</v>
      </c>
      <c r="R131" s="4"/>
      <c r="S131" s="4"/>
      <c r="T131" s="4"/>
      <c r="U131" s="4"/>
      <c r="V131" s="4"/>
      <c r="W131" s="1"/>
      <c r="X131" s="37" t="str">
        <f t="shared" si="15"/>
        <v>相談支援事業所みらい</v>
      </c>
    </row>
    <row r="132" spans="1:24" s="17" customFormat="1" ht="45.75" customHeight="1">
      <c r="A132" s="25">
        <v>25</v>
      </c>
      <c r="B132" s="1">
        <v>2472800073</v>
      </c>
      <c r="C132" s="1" t="s">
        <v>100</v>
      </c>
      <c r="D132" s="1" t="s">
        <v>485</v>
      </c>
      <c r="E132" s="2" t="s">
        <v>539</v>
      </c>
      <c r="F132" s="3" t="s">
        <v>553</v>
      </c>
      <c r="G132" s="2" t="s">
        <v>245</v>
      </c>
      <c r="H132" s="2" t="s">
        <v>540</v>
      </c>
      <c r="I132" s="1" t="s">
        <v>554</v>
      </c>
      <c r="J132" s="1" t="s">
        <v>555</v>
      </c>
      <c r="K132" s="3" t="s">
        <v>541</v>
      </c>
      <c r="L132" s="3" t="s">
        <v>746</v>
      </c>
      <c r="M132" s="4">
        <v>42095</v>
      </c>
      <c r="N132" s="4">
        <v>44287</v>
      </c>
      <c r="O132" s="41">
        <f t="shared" si="16"/>
        <v>46477</v>
      </c>
      <c r="P132" s="1" t="s">
        <v>134</v>
      </c>
      <c r="Q132" s="4" t="s">
        <v>562</v>
      </c>
      <c r="R132" s="4" t="s">
        <v>1123</v>
      </c>
      <c r="S132" s="4" t="s">
        <v>1123</v>
      </c>
      <c r="T132" s="4" t="s">
        <v>1123</v>
      </c>
      <c r="U132" s="4"/>
      <c r="V132" s="4"/>
      <c r="W132" s="1"/>
      <c r="X132" s="37" t="str">
        <f t="shared" si="15"/>
        <v>宮の里ライフステーション</v>
      </c>
    </row>
    <row r="133" spans="1:24" s="17" customFormat="1" ht="45.75" customHeight="1">
      <c r="A133" s="1">
        <v>26</v>
      </c>
      <c r="B133" s="1">
        <v>2472800081</v>
      </c>
      <c r="C133" s="1" t="s">
        <v>98</v>
      </c>
      <c r="D133" s="1" t="s">
        <v>485</v>
      </c>
      <c r="E133" s="2" t="s">
        <v>1461</v>
      </c>
      <c r="F133" s="3" t="s">
        <v>1462</v>
      </c>
      <c r="G133" s="2" t="s">
        <v>1463</v>
      </c>
      <c r="H133" s="2" t="s">
        <v>1464</v>
      </c>
      <c r="I133" s="1" t="s">
        <v>1465</v>
      </c>
      <c r="J133" s="1" t="s">
        <v>1466</v>
      </c>
      <c r="K133" s="3" t="s">
        <v>1467</v>
      </c>
      <c r="L133" s="3" t="s">
        <v>1468</v>
      </c>
      <c r="M133" s="4">
        <v>44986</v>
      </c>
      <c r="N133" s="4"/>
      <c r="O133" s="41">
        <f>DATE(YEAR(MAX(M133:N133))+6,MONTH(MAX(M133:N133)),DAY(MAX(M133:N133)))-1</f>
        <v>47177</v>
      </c>
      <c r="P133" s="1" t="s">
        <v>134</v>
      </c>
      <c r="Q133" s="4" t="s">
        <v>562</v>
      </c>
      <c r="R133" s="4"/>
      <c r="S133" s="4" t="s">
        <v>1123</v>
      </c>
      <c r="T133" s="4"/>
      <c r="U133" s="4"/>
      <c r="V133" s="4"/>
      <c r="W133" s="1"/>
      <c r="X133" s="37" t="str">
        <f t="shared" si="15"/>
        <v>障害者相談支援事業所はあと</v>
      </c>
    </row>
    <row r="134" spans="1:23" ht="19.5" customHeight="1">
      <c r="A134" s="95" t="s">
        <v>523</v>
      </c>
      <c r="B134" s="81"/>
      <c r="C134" s="96">
        <f>COUNT(B108:B133)</f>
        <v>26</v>
      </c>
      <c r="D134" s="97" t="s">
        <v>524</v>
      </c>
      <c r="E134" s="97"/>
      <c r="F134" s="97"/>
      <c r="G134" s="97"/>
      <c r="H134" s="98"/>
      <c r="I134" s="96"/>
      <c r="J134" s="96"/>
      <c r="K134" s="98"/>
      <c r="L134" s="98"/>
      <c r="M134" s="99"/>
      <c r="N134" s="99"/>
      <c r="O134" s="99"/>
      <c r="P134" s="100"/>
      <c r="Q134" s="99"/>
      <c r="R134" s="99"/>
      <c r="S134" s="99"/>
      <c r="T134" s="99"/>
      <c r="U134" s="99"/>
      <c r="V134" s="99"/>
      <c r="W134" s="101"/>
    </row>
    <row r="135" spans="1:24" s="17" customFormat="1" ht="45.75" customHeight="1">
      <c r="A135" s="25">
        <v>1</v>
      </c>
      <c r="B135" s="25">
        <v>2471200010</v>
      </c>
      <c r="C135" s="1" t="s">
        <v>99</v>
      </c>
      <c r="D135" s="1" t="s">
        <v>43</v>
      </c>
      <c r="E135" s="19" t="s">
        <v>156</v>
      </c>
      <c r="F135" s="26" t="s">
        <v>1308</v>
      </c>
      <c r="G135" s="19" t="s">
        <v>63</v>
      </c>
      <c r="H135" s="19" t="s">
        <v>1389</v>
      </c>
      <c r="I135" s="32" t="s">
        <v>1390</v>
      </c>
      <c r="J135" s="32" t="s">
        <v>1391</v>
      </c>
      <c r="K135" s="19" t="s">
        <v>157</v>
      </c>
      <c r="L135" s="19" t="s">
        <v>747</v>
      </c>
      <c r="M135" s="4">
        <v>41122</v>
      </c>
      <c r="N135" s="4">
        <v>43313</v>
      </c>
      <c r="O135" s="41">
        <f aca="true" t="shared" si="17" ref="O135:O141">DATE(YEAR(MAX(M135:N135))+6,MONTH(MAX(M135:N135)),DAY(MAX(M135:N135)))-1</f>
        <v>45504</v>
      </c>
      <c r="P135" s="10" t="s">
        <v>795</v>
      </c>
      <c r="Q135" s="35" t="s">
        <v>1062</v>
      </c>
      <c r="R135" s="4" t="s">
        <v>882</v>
      </c>
      <c r="S135" s="35" t="s">
        <v>1123</v>
      </c>
      <c r="T135" s="4" t="s">
        <v>882</v>
      </c>
      <c r="U135" s="4"/>
      <c r="V135" s="4"/>
      <c r="W135" s="4" t="s">
        <v>882</v>
      </c>
      <c r="X135" s="37" t="str">
        <f aca="true" t="shared" si="18" ref="X135:X141">E135</f>
        <v>ふっくりあ</v>
      </c>
    </row>
    <row r="136" spans="1:24" s="17" customFormat="1" ht="45.75" customHeight="1">
      <c r="A136" s="1">
        <v>2</v>
      </c>
      <c r="B136" s="1">
        <v>2471200036</v>
      </c>
      <c r="C136" s="1" t="s">
        <v>99</v>
      </c>
      <c r="D136" s="1" t="s">
        <v>43</v>
      </c>
      <c r="E136" s="2" t="s">
        <v>320</v>
      </c>
      <c r="F136" s="3" t="s">
        <v>293</v>
      </c>
      <c r="G136" s="2" t="s">
        <v>12</v>
      </c>
      <c r="H136" s="2" t="s">
        <v>1108</v>
      </c>
      <c r="I136" s="1" t="s">
        <v>323</v>
      </c>
      <c r="J136" s="1"/>
      <c r="K136" s="3" t="s">
        <v>7</v>
      </c>
      <c r="L136" s="3" t="s">
        <v>710</v>
      </c>
      <c r="M136" s="4">
        <v>41730</v>
      </c>
      <c r="N136" s="4">
        <v>43922</v>
      </c>
      <c r="O136" s="41">
        <f t="shared" si="17"/>
        <v>46112</v>
      </c>
      <c r="P136" s="10" t="s">
        <v>795</v>
      </c>
      <c r="Q136" s="4" t="s">
        <v>562</v>
      </c>
      <c r="R136" s="4"/>
      <c r="S136" s="4"/>
      <c r="T136" s="4"/>
      <c r="U136" s="4"/>
      <c r="V136" s="4"/>
      <c r="W136" s="10"/>
      <c r="X136" s="37" t="str">
        <f t="shared" si="18"/>
        <v>いが児童発達支援センターれいあろは</v>
      </c>
    </row>
    <row r="137" spans="1:24" s="17" customFormat="1" ht="45.75" customHeight="1">
      <c r="A137" s="25">
        <v>3</v>
      </c>
      <c r="B137" s="25">
        <v>2471200077</v>
      </c>
      <c r="C137" s="1" t="s">
        <v>99</v>
      </c>
      <c r="D137" s="1" t="s">
        <v>578</v>
      </c>
      <c r="E137" s="2" t="s">
        <v>1251</v>
      </c>
      <c r="F137" s="26" t="s">
        <v>754</v>
      </c>
      <c r="G137" s="19" t="s">
        <v>63</v>
      </c>
      <c r="H137" s="19" t="s">
        <v>755</v>
      </c>
      <c r="I137" s="1" t="s">
        <v>756</v>
      </c>
      <c r="J137" s="1" t="s">
        <v>757</v>
      </c>
      <c r="K137" s="22" t="s">
        <v>328</v>
      </c>
      <c r="L137" s="3" t="s">
        <v>712</v>
      </c>
      <c r="M137" s="4">
        <v>42461</v>
      </c>
      <c r="N137" s="4">
        <v>44652</v>
      </c>
      <c r="O137" s="41">
        <f t="shared" si="17"/>
        <v>46843</v>
      </c>
      <c r="P137" s="10" t="s">
        <v>795</v>
      </c>
      <c r="Q137" s="35" t="s">
        <v>1062</v>
      </c>
      <c r="R137" s="4" t="s">
        <v>1065</v>
      </c>
      <c r="S137" s="4" t="s">
        <v>1065</v>
      </c>
      <c r="T137" s="4" t="s">
        <v>882</v>
      </c>
      <c r="U137" s="4"/>
      <c r="V137" s="4"/>
      <c r="W137" s="4" t="s">
        <v>882</v>
      </c>
      <c r="X137" s="37" t="str">
        <f t="shared" si="18"/>
        <v>相談支援事業所　すきっぷ</v>
      </c>
    </row>
    <row r="138" spans="1:24" ht="45.75" customHeight="1">
      <c r="A138" s="1">
        <v>4</v>
      </c>
      <c r="B138" s="5">
        <v>2471200135</v>
      </c>
      <c r="C138" s="1" t="s">
        <v>99</v>
      </c>
      <c r="D138" s="1" t="s">
        <v>43</v>
      </c>
      <c r="E138" s="2" t="s">
        <v>1254</v>
      </c>
      <c r="F138" s="33" t="s">
        <v>1257</v>
      </c>
      <c r="G138" s="2" t="s">
        <v>63</v>
      </c>
      <c r="H138" s="83" t="s">
        <v>1260</v>
      </c>
      <c r="I138" s="32" t="s">
        <v>1258</v>
      </c>
      <c r="J138" s="32" t="s">
        <v>1259</v>
      </c>
      <c r="K138" s="83" t="s">
        <v>1255</v>
      </c>
      <c r="L138" s="83" t="s">
        <v>1256</v>
      </c>
      <c r="M138" s="4">
        <v>44378</v>
      </c>
      <c r="N138" s="4"/>
      <c r="O138" s="41">
        <f>DATE(YEAR(MAX(M138:N138))+6,MONTH(MAX(M138:N138)),DAY(MAX(M138:N138)))-1</f>
        <v>46568</v>
      </c>
      <c r="P138" s="1" t="s">
        <v>876</v>
      </c>
      <c r="Q138" s="4" t="s">
        <v>562</v>
      </c>
      <c r="R138" s="4" t="s">
        <v>882</v>
      </c>
      <c r="S138" s="4" t="s">
        <v>882</v>
      </c>
      <c r="T138" s="4"/>
      <c r="U138" s="4"/>
      <c r="V138" s="4"/>
      <c r="W138" s="4"/>
      <c r="X138" s="78" t="str">
        <f>E138</f>
        <v>えん　ソーシャルサポート</v>
      </c>
    </row>
    <row r="139" spans="1:24" ht="45.75" customHeight="1">
      <c r="A139" s="25">
        <v>5</v>
      </c>
      <c r="B139" s="1">
        <v>2471200143</v>
      </c>
      <c r="C139" s="33" t="s">
        <v>99</v>
      </c>
      <c r="D139" s="1" t="s">
        <v>43</v>
      </c>
      <c r="E139" s="53" t="s">
        <v>1563</v>
      </c>
      <c r="F139" s="2" t="s">
        <v>1564</v>
      </c>
      <c r="G139" s="16" t="s">
        <v>12</v>
      </c>
      <c r="H139" s="83" t="s">
        <v>1567</v>
      </c>
      <c r="I139" s="32" t="s">
        <v>1565</v>
      </c>
      <c r="J139" s="32" t="s">
        <v>1566</v>
      </c>
      <c r="K139" s="2" t="s">
        <v>1561</v>
      </c>
      <c r="L139" s="2" t="s">
        <v>1562</v>
      </c>
      <c r="M139" s="4">
        <v>45231</v>
      </c>
      <c r="N139" s="4"/>
      <c r="O139" s="41">
        <f>DATE(YEAR(MAX(M139:N139))+6,MONTH(MAX(M139:N139)),DAY(MAX(M139:N139)))-1</f>
        <v>47422</v>
      </c>
      <c r="P139" s="1" t="s">
        <v>876</v>
      </c>
      <c r="Q139" s="4" t="s">
        <v>562</v>
      </c>
      <c r="R139" s="4" t="s">
        <v>882</v>
      </c>
      <c r="S139" s="4"/>
      <c r="T139" s="4"/>
      <c r="U139" s="4"/>
      <c r="V139" s="4"/>
      <c r="W139" s="4"/>
      <c r="X139" s="78" t="str">
        <f>E139</f>
        <v>伊賀相談支援事業所　ほほえみ</v>
      </c>
    </row>
    <row r="140" spans="1:24" ht="45.75" customHeight="1">
      <c r="A140" s="1">
        <v>6</v>
      </c>
      <c r="B140" s="1">
        <v>2471300091</v>
      </c>
      <c r="C140" s="1" t="s">
        <v>99</v>
      </c>
      <c r="D140" s="1" t="s">
        <v>43</v>
      </c>
      <c r="E140" s="19" t="s">
        <v>131</v>
      </c>
      <c r="F140" s="26" t="s">
        <v>188</v>
      </c>
      <c r="G140" s="19" t="s">
        <v>132</v>
      </c>
      <c r="H140" s="31" t="s">
        <v>189</v>
      </c>
      <c r="I140" s="1" t="s">
        <v>190</v>
      </c>
      <c r="J140" s="1" t="s">
        <v>191</v>
      </c>
      <c r="K140" s="19" t="s">
        <v>133</v>
      </c>
      <c r="L140" s="19" t="s">
        <v>710</v>
      </c>
      <c r="M140" s="4">
        <v>41030</v>
      </c>
      <c r="N140" s="4">
        <v>43221</v>
      </c>
      <c r="O140" s="41">
        <f t="shared" si="17"/>
        <v>45412</v>
      </c>
      <c r="P140" s="10" t="s">
        <v>795</v>
      </c>
      <c r="Q140" s="4" t="s">
        <v>562</v>
      </c>
      <c r="R140" s="4"/>
      <c r="S140" s="4" t="s">
        <v>1123</v>
      </c>
      <c r="T140" s="4"/>
      <c r="U140" s="4"/>
      <c r="V140" s="4"/>
      <c r="W140" s="10"/>
      <c r="X140" s="37" t="str">
        <f t="shared" si="18"/>
        <v>児童発達支援センター　どれみ</v>
      </c>
    </row>
    <row r="141" spans="1:24" s="17" customFormat="1" ht="45.75" customHeight="1">
      <c r="A141" s="25">
        <v>7</v>
      </c>
      <c r="B141" s="25">
        <v>2471300125</v>
      </c>
      <c r="C141" s="1" t="s">
        <v>99</v>
      </c>
      <c r="D141" s="1" t="s">
        <v>104</v>
      </c>
      <c r="E141" s="19" t="s">
        <v>179</v>
      </c>
      <c r="F141" s="26" t="s">
        <v>205</v>
      </c>
      <c r="G141" s="19" t="s">
        <v>132</v>
      </c>
      <c r="H141" s="19" t="s">
        <v>203</v>
      </c>
      <c r="I141" s="1" t="s">
        <v>204</v>
      </c>
      <c r="J141" s="1" t="s">
        <v>799</v>
      </c>
      <c r="K141" s="19" t="s">
        <v>133</v>
      </c>
      <c r="L141" s="19" t="s">
        <v>710</v>
      </c>
      <c r="M141" s="4">
        <v>41275</v>
      </c>
      <c r="N141" s="4">
        <v>43466</v>
      </c>
      <c r="O141" s="41">
        <f t="shared" si="17"/>
        <v>45657</v>
      </c>
      <c r="P141" s="10" t="s">
        <v>795</v>
      </c>
      <c r="Q141" s="4" t="s">
        <v>1062</v>
      </c>
      <c r="R141" s="35" t="s">
        <v>1123</v>
      </c>
      <c r="S141" s="35" t="s">
        <v>1123</v>
      </c>
      <c r="T141" s="4" t="s">
        <v>882</v>
      </c>
      <c r="U141" s="35" t="s">
        <v>1123</v>
      </c>
      <c r="V141" s="4"/>
      <c r="W141" s="35" t="s">
        <v>1123</v>
      </c>
      <c r="X141" s="37" t="str">
        <f t="shared" si="18"/>
        <v>のーまらいふ　暖</v>
      </c>
    </row>
    <row r="142" spans="1:24" s="17" customFormat="1" ht="19.5" customHeight="1">
      <c r="A142" s="73" t="s">
        <v>525</v>
      </c>
      <c r="B142" s="72"/>
      <c r="C142" s="65">
        <f>COUNT(B135:B141)</f>
        <v>7</v>
      </c>
      <c r="D142" s="66" t="s">
        <v>526</v>
      </c>
      <c r="E142" s="66"/>
      <c r="F142" s="66"/>
      <c r="G142" s="66"/>
      <c r="H142" s="67"/>
      <c r="I142" s="65"/>
      <c r="J142" s="65"/>
      <c r="K142" s="67"/>
      <c r="L142" s="67"/>
      <c r="M142" s="68"/>
      <c r="N142" s="68"/>
      <c r="O142" s="68"/>
      <c r="P142" s="70"/>
      <c r="Q142" s="68"/>
      <c r="R142" s="68"/>
      <c r="S142" s="68"/>
      <c r="T142" s="68"/>
      <c r="U142" s="68"/>
      <c r="V142" s="68"/>
      <c r="W142" s="70"/>
      <c r="X142" s="37"/>
    </row>
    <row r="143" spans="1:24" s="14" customFormat="1" ht="45.75" customHeight="1">
      <c r="A143" s="25">
        <v>1</v>
      </c>
      <c r="B143" s="25">
        <v>2471000014</v>
      </c>
      <c r="C143" s="1" t="s">
        <v>99</v>
      </c>
      <c r="D143" s="1" t="s">
        <v>104</v>
      </c>
      <c r="E143" s="19" t="s">
        <v>563</v>
      </c>
      <c r="F143" s="26" t="s">
        <v>85</v>
      </c>
      <c r="G143" s="3" t="s">
        <v>35</v>
      </c>
      <c r="H143" s="19" t="s">
        <v>144</v>
      </c>
      <c r="I143" s="1" t="s">
        <v>90</v>
      </c>
      <c r="J143" s="1" t="s">
        <v>91</v>
      </c>
      <c r="K143" s="19" t="s">
        <v>145</v>
      </c>
      <c r="L143" s="19" t="s">
        <v>748</v>
      </c>
      <c r="M143" s="4">
        <v>41030</v>
      </c>
      <c r="N143" s="4">
        <v>43221</v>
      </c>
      <c r="O143" s="41">
        <f>DATE(YEAR(MAX(M143:N143))+6,MONTH(MAX(M143:N143)),DAY(MAX(M143:N143)))-1</f>
        <v>45412</v>
      </c>
      <c r="P143" s="24" t="s">
        <v>134</v>
      </c>
      <c r="Q143" s="4" t="s">
        <v>562</v>
      </c>
      <c r="R143" s="4"/>
      <c r="S143" s="4" t="s">
        <v>882</v>
      </c>
      <c r="T143" s="4" t="s">
        <v>882</v>
      </c>
      <c r="U143" s="4"/>
      <c r="V143" s="4"/>
      <c r="W143" s="24"/>
      <c r="X143" s="37" t="str">
        <f>E144</f>
        <v>障がい者相談支援
センターありす</v>
      </c>
    </row>
    <row r="144" spans="1:24" s="14" customFormat="1" ht="45.75" customHeight="1">
      <c r="A144" s="1">
        <v>2</v>
      </c>
      <c r="B144" s="1">
        <v>2471000022</v>
      </c>
      <c r="C144" s="1" t="s">
        <v>99</v>
      </c>
      <c r="D144" s="1" t="s">
        <v>104</v>
      </c>
      <c r="E144" s="2" t="s">
        <v>34</v>
      </c>
      <c r="F144" s="1" t="s">
        <v>259</v>
      </c>
      <c r="G144" s="3" t="s">
        <v>35</v>
      </c>
      <c r="H144" s="3" t="s">
        <v>260</v>
      </c>
      <c r="I144" s="1" t="s">
        <v>261</v>
      </c>
      <c r="J144" s="1" t="s">
        <v>262</v>
      </c>
      <c r="K144" s="3" t="s">
        <v>36</v>
      </c>
      <c r="L144" s="3" t="s">
        <v>749</v>
      </c>
      <c r="M144" s="4">
        <v>41000</v>
      </c>
      <c r="N144" s="4">
        <v>43221</v>
      </c>
      <c r="O144" s="41">
        <f>DATE(YEAR(MAX(M144:N144))+6,MONTH(MAX(M144:N144)),DAY(MAX(M144:N144)))-1</f>
        <v>45412</v>
      </c>
      <c r="P144" s="24" t="s">
        <v>134</v>
      </c>
      <c r="Q144" s="4" t="s">
        <v>562</v>
      </c>
      <c r="R144" s="4"/>
      <c r="S144" s="4" t="s">
        <v>1065</v>
      </c>
      <c r="T144" s="4"/>
      <c r="U144" s="4"/>
      <c r="V144" s="4"/>
      <c r="W144" s="24"/>
      <c r="X144" s="37" t="s">
        <v>34</v>
      </c>
    </row>
    <row r="145" spans="1:24" s="14" customFormat="1" ht="19.5" customHeight="1">
      <c r="A145" s="64" t="s">
        <v>527</v>
      </c>
      <c r="B145" s="82"/>
      <c r="C145" s="65">
        <f>COUNT(B143:B144)</f>
        <v>2</v>
      </c>
      <c r="D145" s="66" t="s">
        <v>528</v>
      </c>
      <c r="E145" s="66"/>
      <c r="F145" s="66"/>
      <c r="G145" s="66"/>
      <c r="H145" s="67"/>
      <c r="I145" s="65"/>
      <c r="J145" s="65"/>
      <c r="K145" s="67"/>
      <c r="L145" s="67"/>
      <c r="M145" s="68"/>
      <c r="N145" s="68"/>
      <c r="O145" s="68"/>
      <c r="P145" s="69"/>
      <c r="Q145" s="68"/>
      <c r="R145" s="68"/>
      <c r="S145" s="68"/>
      <c r="T145" s="68"/>
      <c r="U145" s="68"/>
      <c r="V145" s="68"/>
      <c r="W145" s="70"/>
      <c r="X145" s="37"/>
    </row>
    <row r="146" spans="1:24" s="14" customFormat="1" ht="45.75" customHeight="1">
      <c r="A146" s="1">
        <v>1</v>
      </c>
      <c r="B146" s="1">
        <v>2471100038</v>
      </c>
      <c r="C146" s="1" t="s">
        <v>99</v>
      </c>
      <c r="D146" s="1" t="s">
        <v>43</v>
      </c>
      <c r="E146" s="2" t="s">
        <v>286</v>
      </c>
      <c r="F146" s="3" t="s">
        <v>287</v>
      </c>
      <c r="G146" s="2" t="s">
        <v>288</v>
      </c>
      <c r="H146" s="2" t="s">
        <v>290</v>
      </c>
      <c r="I146" s="1" t="s">
        <v>978</v>
      </c>
      <c r="J146" s="1" t="s">
        <v>979</v>
      </c>
      <c r="K146" s="3" t="s">
        <v>291</v>
      </c>
      <c r="L146" s="3" t="s">
        <v>721</v>
      </c>
      <c r="M146" s="4">
        <v>41730</v>
      </c>
      <c r="N146" s="4">
        <v>43922</v>
      </c>
      <c r="O146" s="41">
        <f aca="true" t="shared" si="19" ref="O146:O153">DATE(YEAR(MAX(M146:N146))+6,MONTH(MAX(M146:N146)),DAY(MAX(M146:N146)))-1</f>
        <v>46112</v>
      </c>
      <c r="P146" s="1" t="s">
        <v>134</v>
      </c>
      <c r="Q146" s="4" t="s">
        <v>562</v>
      </c>
      <c r="R146" s="4"/>
      <c r="S146" s="4"/>
      <c r="T146" s="4"/>
      <c r="U146" s="4"/>
      <c r="V146" s="4"/>
      <c r="W146" s="1"/>
      <c r="X146" s="37" t="s">
        <v>1449</v>
      </c>
    </row>
    <row r="147" spans="1:24" ht="45.75" customHeight="1">
      <c r="A147" s="1">
        <v>2</v>
      </c>
      <c r="B147" s="1">
        <v>2471100046</v>
      </c>
      <c r="C147" s="1" t="s">
        <v>100</v>
      </c>
      <c r="D147" s="1" t="s">
        <v>43</v>
      </c>
      <c r="E147" s="2" t="s">
        <v>389</v>
      </c>
      <c r="F147" s="3" t="s">
        <v>390</v>
      </c>
      <c r="G147" s="2" t="s">
        <v>88</v>
      </c>
      <c r="H147" s="2" t="s">
        <v>426</v>
      </c>
      <c r="I147" s="1" t="s">
        <v>391</v>
      </c>
      <c r="J147" s="1" t="s">
        <v>392</v>
      </c>
      <c r="K147" s="3" t="s">
        <v>393</v>
      </c>
      <c r="L147" s="3" t="s">
        <v>722</v>
      </c>
      <c r="M147" s="4">
        <v>41913</v>
      </c>
      <c r="N147" s="4">
        <v>44105</v>
      </c>
      <c r="O147" s="41">
        <f t="shared" si="19"/>
        <v>46295</v>
      </c>
      <c r="P147" s="1" t="s">
        <v>134</v>
      </c>
      <c r="Q147" s="4" t="s">
        <v>562</v>
      </c>
      <c r="R147" s="4"/>
      <c r="S147" s="4"/>
      <c r="T147" s="4"/>
      <c r="U147" s="4"/>
      <c r="V147" s="4"/>
      <c r="W147" s="1"/>
      <c r="X147" s="37" t="s">
        <v>1448</v>
      </c>
    </row>
    <row r="148" spans="1:24" ht="45.75" customHeight="1">
      <c r="A148" s="1">
        <v>3</v>
      </c>
      <c r="B148" s="1">
        <v>2471100053</v>
      </c>
      <c r="C148" s="1" t="s">
        <v>98</v>
      </c>
      <c r="D148" s="1" t="s">
        <v>43</v>
      </c>
      <c r="E148" s="83" t="s">
        <v>1362</v>
      </c>
      <c r="F148" s="33" t="s">
        <v>1363</v>
      </c>
      <c r="G148" s="83" t="s">
        <v>1163</v>
      </c>
      <c r="H148" s="83" t="s">
        <v>1364</v>
      </c>
      <c r="I148" s="32" t="s">
        <v>1365</v>
      </c>
      <c r="J148" s="32" t="s">
        <v>1366</v>
      </c>
      <c r="K148" s="83" t="s">
        <v>1367</v>
      </c>
      <c r="L148" s="83" t="s">
        <v>1368</v>
      </c>
      <c r="M148" s="4">
        <v>44652</v>
      </c>
      <c r="N148" s="4"/>
      <c r="O148" s="41">
        <f>DATE(YEAR(MAX(M148:N148))+6,MONTH(MAX(M148:N148)),DAY(MAX(M148:N148)))-1</f>
        <v>46843</v>
      </c>
      <c r="P148" s="1" t="s">
        <v>134</v>
      </c>
      <c r="Q148" s="4" t="s">
        <v>562</v>
      </c>
      <c r="R148" s="4"/>
      <c r="S148" s="4" t="s">
        <v>1123</v>
      </c>
      <c r="T148" s="4"/>
      <c r="U148" s="4"/>
      <c r="V148" s="4"/>
      <c r="W148" s="4"/>
      <c r="X148" s="83" t="s">
        <v>1362</v>
      </c>
    </row>
    <row r="149" spans="1:24" ht="45.75" customHeight="1">
      <c r="A149" s="1">
        <v>4</v>
      </c>
      <c r="B149" s="26">
        <v>2473100036</v>
      </c>
      <c r="C149" s="1" t="s">
        <v>99</v>
      </c>
      <c r="D149" s="1" t="s">
        <v>43</v>
      </c>
      <c r="E149" s="2" t="s">
        <v>218</v>
      </c>
      <c r="F149" s="3" t="s">
        <v>219</v>
      </c>
      <c r="G149" s="2" t="s">
        <v>244</v>
      </c>
      <c r="H149" s="2" t="s">
        <v>226</v>
      </c>
      <c r="I149" s="1" t="s">
        <v>221</v>
      </c>
      <c r="J149" s="1" t="s">
        <v>222</v>
      </c>
      <c r="K149" s="3" t="s">
        <v>220</v>
      </c>
      <c r="L149" s="3" t="s">
        <v>750</v>
      </c>
      <c r="M149" s="4">
        <v>41426</v>
      </c>
      <c r="N149" s="4">
        <v>43617</v>
      </c>
      <c r="O149" s="41">
        <f t="shared" si="19"/>
        <v>45808</v>
      </c>
      <c r="P149" s="1" t="s">
        <v>134</v>
      </c>
      <c r="Q149" s="4" t="s">
        <v>562</v>
      </c>
      <c r="R149" s="4"/>
      <c r="S149" s="4"/>
      <c r="T149" s="4"/>
      <c r="U149" s="4"/>
      <c r="V149" s="4"/>
      <c r="W149" s="1"/>
      <c r="X149" s="78" t="s">
        <v>1447</v>
      </c>
    </row>
    <row r="150" spans="1:24" ht="45.75" customHeight="1">
      <c r="A150" s="1">
        <v>5</v>
      </c>
      <c r="B150" s="1">
        <v>2473100044</v>
      </c>
      <c r="C150" s="1" t="s">
        <v>99</v>
      </c>
      <c r="D150" s="1" t="s">
        <v>43</v>
      </c>
      <c r="E150" s="2" t="s">
        <v>238</v>
      </c>
      <c r="F150" s="3" t="s">
        <v>239</v>
      </c>
      <c r="G150" s="2" t="s">
        <v>227</v>
      </c>
      <c r="H150" s="2" t="s">
        <v>240</v>
      </c>
      <c r="I150" s="1" t="s">
        <v>241</v>
      </c>
      <c r="J150" s="1" t="s">
        <v>242</v>
      </c>
      <c r="K150" s="3" t="s">
        <v>243</v>
      </c>
      <c r="L150" s="3" t="s">
        <v>751</v>
      </c>
      <c r="M150" s="4">
        <v>41579</v>
      </c>
      <c r="N150" s="4">
        <v>43770</v>
      </c>
      <c r="O150" s="41">
        <f t="shared" si="19"/>
        <v>45961</v>
      </c>
      <c r="P150" s="1" t="s">
        <v>134</v>
      </c>
      <c r="Q150" s="4" t="s">
        <v>562</v>
      </c>
      <c r="R150" s="4"/>
      <c r="S150" s="4"/>
      <c r="T150" s="4"/>
      <c r="U150" s="4"/>
      <c r="V150" s="4"/>
      <c r="W150" s="1"/>
      <c r="X150" s="37" t="s">
        <v>1446</v>
      </c>
    </row>
    <row r="151" spans="1:24" ht="45.75" customHeight="1">
      <c r="A151" s="1">
        <v>6</v>
      </c>
      <c r="B151" s="1">
        <v>2473100051</v>
      </c>
      <c r="C151" s="1" t="s">
        <v>99</v>
      </c>
      <c r="D151" s="1" t="s">
        <v>43</v>
      </c>
      <c r="E151" s="2" t="s">
        <v>246</v>
      </c>
      <c r="F151" s="3" t="s">
        <v>252</v>
      </c>
      <c r="G151" s="2" t="s">
        <v>247</v>
      </c>
      <c r="H151" s="2" t="s">
        <v>248</v>
      </c>
      <c r="I151" s="1" t="s">
        <v>249</v>
      </c>
      <c r="J151" s="1" t="s">
        <v>250</v>
      </c>
      <c r="K151" s="3" t="s">
        <v>251</v>
      </c>
      <c r="L151" s="3" t="s">
        <v>719</v>
      </c>
      <c r="M151" s="4">
        <v>41640</v>
      </c>
      <c r="N151" s="4">
        <v>43831</v>
      </c>
      <c r="O151" s="41">
        <f t="shared" si="19"/>
        <v>46022</v>
      </c>
      <c r="P151" s="1" t="s">
        <v>134</v>
      </c>
      <c r="Q151" s="4" t="s">
        <v>562</v>
      </c>
      <c r="R151" s="4"/>
      <c r="S151" s="4"/>
      <c r="T151" s="4"/>
      <c r="U151" s="4"/>
      <c r="V151" s="4"/>
      <c r="W151" s="1"/>
      <c r="X151" s="37" t="s">
        <v>1445</v>
      </c>
    </row>
    <row r="152" spans="1:24" ht="45.75" customHeight="1">
      <c r="A152" s="1">
        <v>7</v>
      </c>
      <c r="B152" s="1">
        <v>2473100069</v>
      </c>
      <c r="C152" s="1" t="s">
        <v>99</v>
      </c>
      <c r="D152" s="1" t="s">
        <v>43</v>
      </c>
      <c r="E152" s="2" t="s">
        <v>268</v>
      </c>
      <c r="F152" s="3" t="s">
        <v>1130</v>
      </c>
      <c r="G152" s="2" t="s">
        <v>247</v>
      </c>
      <c r="H152" s="2" t="s">
        <v>1131</v>
      </c>
      <c r="I152" s="1" t="s">
        <v>1133</v>
      </c>
      <c r="J152" s="1" t="s">
        <v>1134</v>
      </c>
      <c r="K152" s="3" t="s">
        <v>269</v>
      </c>
      <c r="L152" s="2" t="s">
        <v>1132</v>
      </c>
      <c r="M152" s="4">
        <v>41699</v>
      </c>
      <c r="N152" s="4">
        <v>43891</v>
      </c>
      <c r="O152" s="41">
        <f t="shared" si="19"/>
        <v>46081</v>
      </c>
      <c r="P152" s="1" t="s">
        <v>134</v>
      </c>
      <c r="Q152" s="4" t="s">
        <v>562</v>
      </c>
      <c r="R152" s="4"/>
      <c r="S152" s="4"/>
      <c r="T152" s="4"/>
      <c r="U152" s="4"/>
      <c r="V152" s="4"/>
      <c r="W152" s="1"/>
      <c r="X152" s="37" t="s">
        <v>1444</v>
      </c>
    </row>
    <row r="153" spans="1:24" s="14" customFormat="1" ht="45.75" customHeight="1">
      <c r="A153" s="1">
        <v>8</v>
      </c>
      <c r="B153" s="1">
        <v>2473100077</v>
      </c>
      <c r="C153" s="1" t="s">
        <v>99</v>
      </c>
      <c r="D153" s="1" t="s">
        <v>43</v>
      </c>
      <c r="E153" s="2" t="s">
        <v>590</v>
      </c>
      <c r="F153" s="3" t="s">
        <v>591</v>
      </c>
      <c r="G153" s="2" t="s">
        <v>247</v>
      </c>
      <c r="H153" s="2" t="s">
        <v>1266</v>
      </c>
      <c r="I153" s="1" t="s">
        <v>1267</v>
      </c>
      <c r="J153" s="1" t="s">
        <v>1268</v>
      </c>
      <c r="K153" s="3" t="s">
        <v>592</v>
      </c>
      <c r="L153" s="7" t="s">
        <v>720</v>
      </c>
      <c r="M153" s="4">
        <v>42186</v>
      </c>
      <c r="N153" s="4">
        <v>44378</v>
      </c>
      <c r="O153" s="41">
        <f t="shared" si="19"/>
        <v>46568</v>
      </c>
      <c r="P153" s="1" t="s">
        <v>134</v>
      </c>
      <c r="Q153" s="4" t="s">
        <v>562</v>
      </c>
      <c r="R153" s="4"/>
      <c r="S153" s="4"/>
      <c r="T153" s="4"/>
      <c r="U153" s="4"/>
      <c r="V153" s="4"/>
      <c r="W153" s="1"/>
      <c r="X153" s="94" t="s">
        <v>1443</v>
      </c>
    </row>
    <row r="154" spans="1:24" ht="19.5" customHeight="1">
      <c r="A154" s="64" t="s">
        <v>529</v>
      </c>
      <c r="B154" s="71"/>
      <c r="C154" s="65">
        <f>COUNT(B146:B153)</f>
        <v>8</v>
      </c>
      <c r="D154" s="66" t="s">
        <v>530</v>
      </c>
      <c r="E154" s="66"/>
      <c r="F154" s="66"/>
      <c r="G154" s="66"/>
      <c r="H154" s="67"/>
      <c r="I154" s="65"/>
      <c r="J154" s="65"/>
      <c r="K154" s="67"/>
      <c r="L154" s="67"/>
      <c r="M154" s="68"/>
      <c r="N154" s="68"/>
      <c r="O154" s="68"/>
      <c r="P154" s="69"/>
      <c r="Q154" s="68"/>
      <c r="R154" s="68"/>
      <c r="S154" s="68"/>
      <c r="T154" s="68"/>
      <c r="U154" s="68"/>
      <c r="V154" s="68"/>
      <c r="W154" s="70"/>
      <c r="X154" s="58"/>
    </row>
    <row r="155" spans="1:23" ht="12.75">
      <c r="A155" s="5"/>
      <c r="B155" s="1" t="s">
        <v>531</v>
      </c>
      <c r="C155" s="6">
        <f>SUM(C19+C43+C59+C81+C107+C134+C142+C145+C154)</f>
        <v>144</v>
      </c>
      <c r="D155" s="7"/>
      <c r="E155" s="11"/>
      <c r="F155" s="7"/>
      <c r="G155" s="11"/>
      <c r="H155" s="11"/>
      <c r="I155" s="6"/>
      <c r="J155" s="6"/>
      <c r="K155" s="7"/>
      <c r="L155" s="7"/>
      <c r="M155" s="7"/>
      <c r="N155" s="7"/>
      <c r="O155" s="7"/>
      <c r="P155" s="12"/>
      <c r="Q155" s="7"/>
      <c r="R155" s="7"/>
      <c r="S155" s="7"/>
      <c r="T155" s="7"/>
      <c r="U155" s="7"/>
      <c r="V155" s="7"/>
      <c r="W155" s="12"/>
    </row>
  </sheetData>
  <sheetProtection/>
  <autoFilter ref="A1:X155"/>
  <conditionalFormatting sqref="J98:J100">
    <cfRule type="cellIs" priority="1" dxfId="1" operator="between">
      <formula>43586</formula>
      <formula>43830</formula>
    </cfRule>
  </conditionalFormatting>
  <dataValidations count="2">
    <dataValidation allowBlank="1" showInputMessage="1" showErrorMessage="1" imeMode="off" sqref="M29 F50 I50:J50 F28:F29 B28:B29 I28:J29 B50 B105 H8:I8 I105:J105 F52:F54 B52:B54 I76:J76 F31:F35 I31:J35 B31:B35 L8 F76 B78 F105 B9:B11 I52:J54 I138:J139 I92:J99 I38:J39 I148:J148 F148 C10:D10 F92:F97 D11 F9:F11 B39 B92:B97 M93:M97 F16 I9:J11 I16:J16 M105 I78:J78 F38 F138 E139"/>
    <dataValidation allowBlank="1" showInputMessage="1" showErrorMessage="1" imeMode="on" sqref="O92 K29:L29 C50 C28:C29 E29 G29:H29 T29:V29 E52:E54 E8:F8 G52:H54 B8:C8 H30:I30 G31:H35 K52:L54 E105 E31:E35 K38:L38 K31:L35 H77 L77 G105:H105 K9:L11 J8 E9:E11 H9:H11 K75:K77 H138:H139 H75 L75 M39 G148:H148 E148 K148:L148 K93:L97 X148 T93:V97 G93:H97 E93:E97 C92:C97 K105:L105 E38:E39 E75:E78 G38:H38 K39 K138:L138"/>
  </dataValidations>
  <printOptions/>
  <pageMargins left="0.1968503937007874" right="0.1968503937007874" top="0.7874015748031497" bottom="0.5905511811023623" header="0.5118110236220472" footer="0.31496062992125984"/>
  <pageSetup fitToHeight="0" fitToWidth="1" horizontalDpi="600" verticalDpi="600" orientation="portrait" paperSize="9" scale="43" r:id="rId1"/>
  <headerFooter>
    <oddHeader>&amp;L&amp;A【市町指定】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3.33203125" style="38" bestFit="1" customWidth="1"/>
    <col min="2" max="2" width="20.83203125" style="38" bestFit="1" customWidth="1"/>
    <col min="3" max="3" width="26.83203125" style="38" bestFit="1" customWidth="1"/>
    <col min="4" max="16384" width="9.33203125" style="38" customWidth="1"/>
  </cols>
  <sheetData>
    <row r="1" spans="2:4" ht="12.75">
      <c r="B1" s="42"/>
      <c r="C1" s="42"/>
      <c r="D1" s="54"/>
    </row>
    <row r="2" spans="2:4" ht="12.75">
      <c r="B2" s="42" t="s">
        <v>845</v>
      </c>
      <c r="C2" s="42"/>
      <c r="D2" s="54"/>
    </row>
    <row r="3" spans="2:4" ht="13.5" thickBot="1">
      <c r="B3" s="42"/>
      <c r="C3" s="42"/>
      <c r="D3" s="54"/>
    </row>
    <row r="4" spans="2:4" ht="13.5" thickBot="1">
      <c r="B4" s="47" t="s">
        <v>834</v>
      </c>
      <c r="C4" s="48" t="s">
        <v>835</v>
      </c>
      <c r="D4" s="52"/>
    </row>
    <row r="5" spans="1:4" ht="13.5" thickTop="1">
      <c r="A5" s="38">
        <v>1</v>
      </c>
      <c r="B5" s="43" t="s">
        <v>836</v>
      </c>
      <c r="C5" s="49">
        <f>'特定相談支援'!$C$21</f>
        <v>19</v>
      </c>
      <c r="D5" s="52"/>
    </row>
    <row r="6" spans="1:4" ht="12.75">
      <c r="A6" s="38">
        <v>2</v>
      </c>
      <c r="B6" s="44" t="s">
        <v>837</v>
      </c>
      <c r="C6" s="50">
        <f>'特定相談支援'!$C$59</f>
        <v>37</v>
      </c>
      <c r="D6" s="52"/>
    </row>
    <row r="7" spans="1:4" ht="12.75">
      <c r="A7" s="38">
        <v>3</v>
      </c>
      <c r="B7" s="44" t="s">
        <v>838</v>
      </c>
      <c r="C7" s="50">
        <f>'特定相談支援'!$C$80</f>
        <v>20</v>
      </c>
      <c r="D7" s="52"/>
    </row>
    <row r="8" spans="1:4" ht="12.75">
      <c r="A8" s="38">
        <v>4</v>
      </c>
      <c r="B8" s="44" t="s">
        <v>839</v>
      </c>
      <c r="C8" s="50">
        <f>'特定相談支援'!$C$116</f>
        <v>35</v>
      </c>
      <c r="D8" s="52"/>
    </row>
    <row r="9" spans="1:4" ht="12.75">
      <c r="A9" s="38">
        <v>5</v>
      </c>
      <c r="B9" s="44" t="s">
        <v>840</v>
      </c>
      <c r="C9" s="50">
        <f>'特定相談支援'!$C$143</f>
        <v>26</v>
      </c>
      <c r="D9" s="52"/>
    </row>
    <row r="10" spans="1:4" ht="12.75">
      <c r="A10" s="38">
        <v>6</v>
      </c>
      <c r="B10" s="44" t="s">
        <v>841</v>
      </c>
      <c r="C10" s="50">
        <f>'特定相談支援'!$C$172</f>
        <v>28</v>
      </c>
      <c r="D10" s="52"/>
    </row>
    <row r="11" spans="1:4" ht="12.75">
      <c r="A11" s="38">
        <v>7</v>
      </c>
      <c r="B11" s="44" t="s">
        <v>842</v>
      </c>
      <c r="C11" s="50">
        <f>'特定相談支援'!$C$186</f>
        <v>13</v>
      </c>
      <c r="D11" s="52"/>
    </row>
    <row r="12" spans="1:4" ht="12.75">
      <c r="A12" s="38">
        <v>8</v>
      </c>
      <c r="B12" s="44" t="s">
        <v>843</v>
      </c>
      <c r="C12" s="50">
        <f>'特定相談支援'!$C$189</f>
        <v>2</v>
      </c>
      <c r="D12" s="52"/>
    </row>
    <row r="13" spans="1:4" ht="13.5" thickBot="1">
      <c r="A13" s="38">
        <v>9</v>
      </c>
      <c r="B13" s="45" t="s">
        <v>844</v>
      </c>
      <c r="C13" s="51">
        <f>'特定相談支援'!$C$202</f>
        <v>12</v>
      </c>
      <c r="D13" s="52"/>
    </row>
    <row r="14" spans="2:4" ht="13.5" thickBot="1" thickTop="1">
      <c r="B14" s="46" t="s">
        <v>531</v>
      </c>
      <c r="C14" s="86">
        <f>SUM(C5:C13)</f>
        <v>192</v>
      </c>
      <c r="D14" s="52"/>
    </row>
    <row r="15" spans="2:4" ht="12.75">
      <c r="B15" s="42"/>
      <c r="C15" s="42"/>
      <c r="D15" s="54"/>
    </row>
    <row r="16" spans="2:4" ht="12.75">
      <c r="B16" s="42"/>
      <c r="C16" s="42"/>
      <c r="D16" s="54"/>
    </row>
    <row r="17" spans="2:4" ht="12.75">
      <c r="B17" s="42" t="s">
        <v>99</v>
      </c>
      <c r="C17" s="42"/>
      <c r="D17" s="54"/>
    </row>
    <row r="18" spans="2:4" ht="13.5" thickBot="1">
      <c r="B18" s="42"/>
      <c r="C18" s="42"/>
      <c r="D18" s="54"/>
    </row>
    <row r="19" spans="2:4" ht="13.5" thickBot="1">
      <c r="B19" s="76" t="s">
        <v>834</v>
      </c>
      <c r="C19" s="77" t="s">
        <v>835</v>
      </c>
      <c r="D19" s="52"/>
    </row>
    <row r="20" spans="1:4" ht="13.5" thickTop="1">
      <c r="A20" s="38">
        <v>1</v>
      </c>
      <c r="B20" s="43" t="s">
        <v>836</v>
      </c>
      <c r="C20" s="49">
        <f>'障害児相談支援 '!C19</f>
        <v>17</v>
      </c>
      <c r="D20" s="52"/>
    </row>
    <row r="21" spans="1:4" ht="12.75">
      <c r="A21" s="38">
        <v>2</v>
      </c>
      <c r="B21" s="44" t="s">
        <v>837</v>
      </c>
      <c r="C21" s="49">
        <f>'障害児相談支援 '!C43</f>
        <v>23</v>
      </c>
      <c r="D21" s="52"/>
    </row>
    <row r="22" spans="1:4" ht="12.75">
      <c r="A22" s="38">
        <v>3</v>
      </c>
      <c r="B22" s="44" t="s">
        <v>838</v>
      </c>
      <c r="C22" s="49">
        <f>'障害児相談支援 '!C59</f>
        <v>15</v>
      </c>
      <c r="D22" s="52"/>
    </row>
    <row r="23" spans="1:4" ht="12.75">
      <c r="A23" s="38">
        <v>4</v>
      </c>
      <c r="B23" s="44" t="s">
        <v>839</v>
      </c>
      <c r="C23" s="49">
        <f>'障害児相談支援 '!C81</f>
        <v>21</v>
      </c>
      <c r="D23" s="52"/>
    </row>
    <row r="24" spans="1:4" ht="12.75">
      <c r="A24" s="38">
        <v>5</v>
      </c>
      <c r="B24" s="44" t="s">
        <v>840</v>
      </c>
      <c r="C24" s="49">
        <f>'障害児相談支援 '!C107</f>
        <v>25</v>
      </c>
      <c r="D24" s="52"/>
    </row>
    <row r="25" spans="1:4" ht="12.75">
      <c r="A25" s="38">
        <v>6</v>
      </c>
      <c r="B25" s="44" t="s">
        <v>841</v>
      </c>
      <c r="C25" s="49">
        <f>'障害児相談支援 '!C134</f>
        <v>26</v>
      </c>
      <c r="D25" s="52"/>
    </row>
    <row r="26" spans="1:4" ht="12.75">
      <c r="A26" s="38">
        <v>7</v>
      </c>
      <c r="B26" s="44" t="s">
        <v>842</v>
      </c>
      <c r="C26" s="49">
        <f>'障害児相談支援 '!C142</f>
        <v>7</v>
      </c>
      <c r="D26" s="52"/>
    </row>
    <row r="27" spans="1:4" ht="12.75">
      <c r="A27" s="38">
        <v>8</v>
      </c>
      <c r="B27" s="44" t="s">
        <v>843</v>
      </c>
      <c r="C27" s="49">
        <f>'障害児相談支援 '!C145</f>
        <v>2</v>
      </c>
      <c r="D27" s="52"/>
    </row>
    <row r="28" spans="1:4" ht="13.5" thickBot="1">
      <c r="A28" s="38">
        <v>9</v>
      </c>
      <c r="B28" s="45" t="s">
        <v>844</v>
      </c>
      <c r="C28" s="49">
        <f>'障害児相談支援 '!C154</f>
        <v>8</v>
      </c>
      <c r="D28" s="52"/>
    </row>
    <row r="29" spans="2:4" ht="13.5" thickBot="1" thickTop="1">
      <c r="B29" s="46" t="s">
        <v>531</v>
      </c>
      <c r="C29" s="86">
        <f>SUM(C20:C28)</f>
        <v>144</v>
      </c>
      <c r="D29" s="52"/>
    </row>
    <row r="30" spans="2:4" ht="12.75">
      <c r="B30" s="16"/>
      <c r="C30" s="16"/>
      <c r="D30" s="54"/>
    </row>
  </sheetData>
  <sheetProtection/>
  <autoFilter ref="A4:C14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2022-05-18T00:07:00Z</dcterms:created>
  <dcterms:modified xsi:type="dcterms:W3CDTF">2023-12-28T09:20:18Z</dcterms:modified>
  <cp:category/>
  <cp:version/>
  <cp:contentType/>
  <cp:contentStatus/>
</cp:coreProperties>
</file>