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8_朝日町\"/>
    </mc:Choice>
  </mc:AlternateContent>
  <workbookProtection workbookAlgorithmName="SHA-512" workbookHashValue="8yUcYu6WIyqPjL9TAD6vZMN8Fv9y9PQN0KqPyNd1FxQ/kSIc3sWOY4GB9U7UiVgv0SMRDex/OrzGKdT0D3M9ag==" workbookSaltValue="tq4W7FdaDbD+2L5DwtMhL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<sst xmlns="http://schemas.openxmlformats.org/spreadsheetml/2006/main" count="228" uniqueCount="114">
  <si>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</si>
  <si>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</si>
  <si>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</si>
  <si>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</si>
  <si>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</si>
  <si>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</si>
  <si>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</si>
  <si>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</si>
  <si>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</si>
  <si>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</si>
  <si>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</si>
  <si>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</si>
  <si>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</si>
  <si>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</si>
  <si>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</si>
  <si>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</si>
  <si>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</si>
  <si>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</si>
  <si>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</si>
  <si>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</si>
  <si>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</si>
  <si>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</si>
  <si>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</si>
  <si>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</si>
  <si>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</si>
  <si>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</si>
  <si>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</si>
  <si>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</si>
  <si>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</si>
  <si>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</si>
  <si>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</si>
  <si>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</si>
  <si>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</si>
  <si>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</si>
  <si>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</si>
  <si>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</si>
  <si>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</si>
  <si>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</si>
  <si>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</si>
  <si>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</si>
  <si>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</si>
  <si>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</si>
  <si>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</si>
  <si>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</si>
  <si>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</si>
  <si>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</si>
  <si>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</si>
  <si>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</si>
  <si>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</si>
  <si>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</si>
  <si>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</si>
  <si>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</si>
  <si>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</si>
  <si>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</si>
  <si>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</si>
  <si>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</si>
  <si>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</si>
  <si>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</si>
  <si>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</si>
  <si>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</si>
  <si>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</si>
  <si>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</si>
  <si>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</si>
  <si>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</si>
  <si>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</si>
  <si>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</si>
  <si>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</si>
  <si>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</si>
  <si>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</si>
  <si>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</si>
  <si>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</si>
  <si>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</si>
  <si>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</si>
  <si>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</si>
  <si>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</si>
  <si>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</si>
  <si>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</si>
  <si>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</si>
  <si>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</si>
  <si>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</si>
  <si>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</si>
  <si>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</si>
  <si>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</si>
  <si>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</si>
  <si>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</si>
  <si>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</si>
  <si>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</si>
  <si>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</si>
  <si>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</si>
  <si>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</si>
  <si>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</si>
  <si>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</si>
  <si>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</si>
  <si>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</si>
  <si>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</si>
  <si>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</si>
  <si>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</si>
  <si>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</si>
  <si>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</si>
  <si>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</si>
  <si>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</si>
  <si>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</si>
  <si>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</si>
  <si>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</si>
  <si>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</si>
  <si>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</si>
  <si>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</si>
  <si>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</si>
  <si>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</si>
  <si>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</si>
  <si>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</si>
  <si>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有形固定資産減価償却率は、平成27年度以降上昇傾向にあり、老朽化が進んでいる状況でしたが、令和元年度に中央監視システムの更新が完了したため、令和2年度以降は類似団体平均値を下回っています。
　管路経年化率は、類似団体平均値を下回っておりますので、法定耐用年数を経過した管路を多く保有していない状況ですが、引き続き対応年数40年を超えた埋設管に対し、管路耐震化・更新計画に沿って改修を進めていく必要があります。
　管路更新率は、1.0％未満を推移しておりましたが、令和2年度には1.91％令和3年度は1.53％となったものの、令和4年度には0.95％となりました。全ての管路を40年で更新するには2.5％の管路更新率が必要なので、更新投資はあまり進んでいない状況です。
</t>
    <rPh sb="76" eb="78">
      <t>イコウ</t>
    </rPh>
    <rPh sb="79" eb="83">
      <t>ルイジダンタイ</t>
    </rPh>
    <rPh sb="83" eb="86">
      <t>ヘイキンチ</t>
    </rPh>
    <rPh sb="87" eb="89">
      <t>シタマワ</t>
    </rPh>
    <rPh sb="124" eb="126">
      <t>ホウテイ</t>
    </rPh>
    <rPh sb="126" eb="130">
      <t>タイヨウネンスウ</t>
    </rPh>
    <rPh sb="131" eb="133">
      <t>ケイカ</t>
    </rPh>
    <rPh sb="135" eb="137">
      <t>カンロ</t>
    </rPh>
    <rPh sb="138" eb="139">
      <t>オオ</t>
    </rPh>
    <rPh sb="140" eb="142">
      <t>ホユウ</t>
    </rPh>
    <rPh sb="147" eb="149">
      <t>ジョウキョウ</t>
    </rPh>
    <rPh sb="153" eb="154">
      <t>ヒ</t>
    </rPh>
    <rPh sb="155" eb="156">
      <t>ツヅ</t>
    </rPh>
    <rPh sb="244" eb="246">
      <t>レイワ</t>
    </rPh>
    <rPh sb="247" eb="249">
      <t>ネンド</t>
    </rPh>
    <rPh sb="263" eb="265">
      <t>レイワ</t>
    </rPh>
    <rPh sb="266" eb="268">
      <t>ネンド</t>
    </rPh>
    <rPh sb="282" eb="283">
      <t>スベ</t>
    </rPh>
    <rPh sb="285" eb="287">
      <t>カンロ</t>
    </rPh>
    <rPh sb="290" eb="291">
      <t>ネン</t>
    </rPh>
    <rPh sb="292" eb="294">
      <t>コウシン</t>
    </rPh>
    <rPh sb="309" eb="311">
      <t>ヒツヨウ</t>
    </rPh>
    <phoneticPr fontId="4"/>
  </si>
  <si>
    <t>　水道事業の経営は比較的健全な運営が続いている状況と考えておりましたが、平成29年度の料金改定（値下げ）と令和元・2年度の工事の影響で経常収支比率・料金回収率等が大幅に下がりました。令和3年度以降は回復傾向にありますが、100％以上を維持・到達させるため、料金改定の検証を行う必要があると考えます。
　また、管路更新率も低い状態であることから、埋設管の改修を適切に続けていく必要があります。
　令和2年度に経営戦略を策定しており、毎年度目標指数の達成状況を把握し、経営戦略における投資財政計画と実績との乖離及びその原因を分析しながら健全な運営を続けていく必要があります。</t>
    <rPh sb="36" eb="38">
      <t>ヘイセイ</t>
    </rPh>
    <rPh sb="40" eb="42">
      <t>ネンド</t>
    </rPh>
    <rPh sb="43" eb="47">
      <t>リョウキンカイテイ</t>
    </rPh>
    <rPh sb="48" eb="50">
      <t>ネサ</t>
    </rPh>
    <rPh sb="53" eb="55">
      <t>レイワ</t>
    </rPh>
    <rPh sb="58" eb="60">
      <t>ネンド</t>
    </rPh>
    <rPh sb="91" eb="93">
      <t>レイワ</t>
    </rPh>
    <rPh sb="94" eb="96">
      <t>ネンド</t>
    </rPh>
    <rPh sb="96" eb="98">
      <t>イコウ</t>
    </rPh>
    <rPh sb="101" eb="103">
      <t>ケイコウ</t>
    </rPh>
    <rPh sb="114" eb="116">
      <t>イジョウ</t>
    </rPh>
    <rPh sb="117" eb="119">
      <t>イジ</t>
    </rPh>
    <rPh sb="120" eb="122">
      <t>トウタツ</t>
    </rPh>
    <rPh sb="156" eb="159">
      <t>コウシンリツ</t>
    </rPh>
    <rPh sb="160" eb="161">
      <t>ヒク</t>
    </rPh>
    <phoneticPr fontId="4"/>
  </si>
  <si>
    <t>　経常収支比率は平成28年度～令和2年度までは下落傾向となっています。平成30年度から令和3年度までは収益を費用が上回っていましたが、令和4年度は黒字となりました。ただし、令和元年度は送水管耐震工事、令和2年度には送水管耐震工事に加え導水管布設替工事を行ったことによる受水費の増加があったため大幅に下がりましたが、工事完了後の令和3年度以降は回復傾向となっています。健全な経営を続けていくためには、経常収支比率を100%以上の水準に保つ必要があると思われます。
　料金回収率は平成29年度に行った料金改定（値下げ）後、平成30年度以降100%を下回っており、経費を料金収入で回収できていない状況となっています。
※令和元・2年度は工事の影響、令和4年度は全契約者（公共施設除く）の基本料金の減免を行ったため低数値となっています。　　　　　　　　　　　　　このように料金水準が低いことから、料金改定の検証を行う必要があると考えます。
　企業債残高対給水収益比率は給水収益が減少していく中、請負工事費等は企業債に頼っている状況となっていることから年々上昇しており、今後も上昇傾向が見込まれることから、管路耐震化・更新計画に基づき計画的に企業債の発行を行っていく必要があると考えます。
　また、施設利用率・有収率は類似団体と比べると比較的高い水準で推移しており、施設効率は概ね良好な状態です。</t>
    <rPh sb="1" eb="5">
      <t>ケイジョウシュウシ</t>
    </rPh>
    <rPh sb="5" eb="7">
      <t>ヒリツ</t>
    </rPh>
    <rPh sb="15" eb="17">
      <t>レイワ</t>
    </rPh>
    <rPh sb="18" eb="20">
      <t>ネンド</t>
    </rPh>
    <rPh sb="23" eb="25">
      <t>ゲラク</t>
    </rPh>
    <rPh sb="35" eb="36">
      <t>ヘイ</t>
    </rPh>
    <rPh sb="43" eb="45">
      <t>レイワ</t>
    </rPh>
    <rPh sb="46" eb="48">
      <t>ネンド</t>
    </rPh>
    <rPh sb="67" eb="69">
      <t>レイワ</t>
    </rPh>
    <rPh sb="168" eb="170">
      <t>イコウ</t>
    </rPh>
    <rPh sb="173" eb="175">
      <t>ケイコウ</t>
    </rPh>
    <rPh sb="238" eb="240">
      <t>ヘイセイ</t>
    </rPh>
    <rPh sb="242" eb="244">
      <t>ネンド</t>
    </rPh>
    <rPh sb="245" eb="246">
      <t>オコナ</t>
    </rPh>
    <rPh sb="257" eb="258">
      <t>ゴ</t>
    </rPh>
    <rPh sb="259" eb="261">
      <t>ヘイセイ</t>
    </rPh>
    <rPh sb="265" eb="267">
      <t>イコウ</t>
    </rPh>
    <rPh sb="307" eb="309">
      <t>レイワ</t>
    </rPh>
    <rPh sb="309" eb="310">
      <t>ガン</t>
    </rPh>
    <rPh sb="312" eb="314">
      <t>ネンド</t>
    </rPh>
    <rPh sb="315" eb="317">
      <t>コウジ</t>
    </rPh>
    <rPh sb="321" eb="323">
      <t>レイワ</t>
    </rPh>
    <rPh sb="324" eb="326">
      <t>ネンド</t>
    </rPh>
    <rPh sb="327" eb="328">
      <t>ゼン</t>
    </rPh>
    <rPh sb="328" eb="331">
      <t>ケイヤクシャ</t>
    </rPh>
    <rPh sb="332" eb="336">
      <t>コウキョウシセツ</t>
    </rPh>
    <rPh sb="336" eb="337">
      <t>ノゾ</t>
    </rPh>
    <rPh sb="340" eb="344">
      <t>キホンリョウキン</t>
    </rPh>
    <rPh sb="345" eb="347">
      <t>ゲンメン</t>
    </rPh>
    <rPh sb="348" eb="349">
      <t>オコナ</t>
    </rPh>
    <rPh sb="353" eb="356">
      <t>テイスウチ</t>
    </rPh>
    <rPh sb="430" eb="434">
      <t>キュウスイシュウエキ</t>
    </rPh>
    <rPh sb="435" eb="437">
      <t>ゲンショウ</t>
    </rPh>
    <rPh sb="441" eb="442">
      <t>ナカ</t>
    </rPh>
    <rPh sb="443" eb="445">
      <t>ウケオイ</t>
    </rPh>
    <rPh sb="445" eb="447">
      <t>コウジ</t>
    </rPh>
    <rPh sb="447" eb="448">
      <t>ヒ</t>
    </rPh>
    <rPh sb="448" eb="449">
      <t>トウ</t>
    </rPh>
    <rPh sb="450" eb="453">
      <t>キギョウサイ</t>
    </rPh>
    <rPh sb="454" eb="455">
      <t>タヨ</t>
    </rPh>
    <rPh sb="459" eb="461">
      <t>ジョウキョウ</t>
    </rPh>
    <rPh sb="471" eb="473">
      <t>ネンネン</t>
    </rPh>
    <rPh sb="473" eb="475">
      <t>ジョウショウ</t>
    </rPh>
    <rPh sb="480" eb="482">
      <t>コンゴ</t>
    </rPh>
    <rPh sb="483" eb="487">
      <t>ジョウショウケイコウ</t>
    </rPh>
    <rPh sb="488" eb="490">
      <t>ミコ</t>
    </rPh>
    <rPh sb="504" eb="50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</si>
</sst>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0.75</c:v>
                </c:pt>
                <c:pt idx="2">
                  <c:v>1.91</c:v>
                </c:pt>
                <c:pt idx="3">
                  <c:v>1.53</c:v>
                </c:pt>
                <c:pt idx="4">
                  <c:v>0.95</c:v>
                </c:pt>
              </c:numCache>
            </c:numRef>
          </c:val>
          <c:extLst>
            <c:ext xmlns:c16="http://schemas.microsoft.com/office/drawing/2014/chart" uri="{C3380CC4-5D6E-409C-BE32-E72D297353CC}">
              <c16:uniqueId val="{00000000-57BD-4BE1-B8CF-548C404441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57BD-4BE1-B8CF-548C404441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71.34</c:v>
                </c:pt>
                <c:pt idx="1">
                  <c:v>72.03</c:v>
                </c:pt>
                <c:pt idx="2">
                  <c:v>72.05</c:v>
                </c:pt>
                <c:pt idx="3">
                  <c:v>72.540000000000006</c:v>
                </c:pt>
                <c:pt idx="4">
                  <c:v>70.760000000000005</c:v>
                </c:pt>
              </c:numCache>
            </c:numRef>
          </c:val>
          <c:extLst>
            <c:ext xmlns:c16="http://schemas.microsoft.com/office/drawing/2014/chart" uri="{C3380CC4-5D6E-409C-BE32-E72D297353CC}">
              <c16:uniqueId val="{00000000-ECF3-41ED-BCD9-8F5F8EE891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CF3-41ED-BCD9-8F5F8EE891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90.78</c:v>
                </c:pt>
                <c:pt idx="1">
                  <c:v>89.43</c:v>
                </c:pt>
                <c:pt idx="2">
                  <c:v>89.96</c:v>
                </c:pt>
                <c:pt idx="3">
                  <c:v>88.58</c:v>
                </c:pt>
                <c:pt idx="4">
                  <c:v>92.72</c:v>
                </c:pt>
              </c:numCache>
            </c:numRef>
          </c:val>
          <c:extLst>
            <c:ext xmlns:c16="http://schemas.microsoft.com/office/drawing/2014/chart" uri="{C3380CC4-5D6E-409C-BE32-E72D297353CC}">
              <c16:uniqueId val="{00000000-27A1-4131-AE6E-6FA9E11C78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7A1-4131-AE6E-6FA9E11C78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99.96</c:v>
                </c:pt>
                <c:pt idx="1">
                  <c:v>94.78</c:v>
                </c:pt>
                <c:pt idx="2">
                  <c:v>82.9</c:v>
                </c:pt>
                <c:pt idx="3">
                  <c:v>93.85</c:v>
                </c:pt>
                <c:pt idx="4">
                  <c:v>100.88</c:v>
                </c:pt>
              </c:numCache>
            </c:numRef>
          </c:val>
          <c:extLst>
            <c:ext xmlns:c16="http://schemas.microsoft.com/office/drawing/2014/chart" uri="{C3380CC4-5D6E-409C-BE32-E72D297353CC}">
              <c16:uniqueId val="{00000000-8ADF-4377-B6DB-13D0F295BA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ADF-4377-B6DB-13D0F295BA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52.58</c:v>
                </c:pt>
                <c:pt idx="1">
                  <c:v>54.17</c:v>
                </c:pt>
                <c:pt idx="2">
                  <c:v>48.71</c:v>
                </c:pt>
                <c:pt idx="3">
                  <c:v>48.67</c:v>
                </c:pt>
                <c:pt idx="4">
                  <c:v>49.03</c:v>
                </c:pt>
              </c:numCache>
            </c:numRef>
          </c:val>
          <c:extLst>
            <c:ext xmlns:c16="http://schemas.microsoft.com/office/drawing/2014/chart" uri="{C3380CC4-5D6E-409C-BE32-E72D297353CC}">
              <c16:uniqueId val="{00000000-E0B3-4C49-B0FF-DA01C91A56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E0B3-4C49-B0FF-DA01C91A56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16.170000000000002</c:v>
                </c:pt>
                <c:pt idx="1">
                  <c:v>16.07</c:v>
                </c:pt>
                <c:pt idx="2">
                  <c:v>13.91</c:v>
                </c:pt>
                <c:pt idx="3">
                  <c:v>15.75</c:v>
                </c:pt>
                <c:pt idx="4">
                  <c:v>13.04</c:v>
                </c:pt>
              </c:numCache>
            </c:numRef>
          </c:val>
          <c:extLst>
            <c:ext xmlns:c16="http://schemas.microsoft.com/office/drawing/2014/chart" uri="{C3380CC4-5D6E-409C-BE32-E72D297353CC}">
              <c16:uniqueId val="{00000000-F314-4059-B107-DCD26CD2B7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F314-4059-B107-DCD26CD2B7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4D-415C-9C6F-79E3BF319D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2F4D-415C-9C6F-79E3BF319D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384.42</c:v>
                </c:pt>
                <c:pt idx="1">
                  <c:v>313.91000000000003</c:v>
                </c:pt>
                <c:pt idx="2">
                  <c:v>412.3</c:v>
                </c:pt>
                <c:pt idx="3">
                  <c:v>389.11</c:v>
                </c:pt>
                <c:pt idx="4">
                  <c:v>325.38</c:v>
                </c:pt>
              </c:numCache>
            </c:numRef>
          </c:val>
          <c:extLst>
            <c:ext xmlns:c16="http://schemas.microsoft.com/office/drawing/2014/chart" uri="{C3380CC4-5D6E-409C-BE32-E72D297353CC}">
              <c16:uniqueId val="{00000000-907E-4A2B-B71A-C738568778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907E-4A2B-B71A-C738568778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395.01</c:v>
                </c:pt>
                <c:pt idx="1">
                  <c:v>443.68</c:v>
                </c:pt>
                <c:pt idx="2">
                  <c:v>545.57000000000005</c:v>
                </c:pt>
                <c:pt idx="3">
                  <c:v>589.04999999999995</c:v>
                </c:pt>
                <c:pt idx="4">
                  <c:v>680.11</c:v>
                </c:pt>
              </c:numCache>
            </c:numRef>
          </c:val>
          <c:extLst>
            <c:ext xmlns:c16="http://schemas.microsoft.com/office/drawing/2014/chart" uri="{C3380CC4-5D6E-409C-BE32-E72D297353CC}">
              <c16:uniqueId val="{00000000-ADEA-4830-B043-B8EE96456F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ADEA-4830-B043-B8EE96456F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97.33</c:v>
                </c:pt>
                <c:pt idx="1">
                  <c:v>90.97</c:v>
                </c:pt>
                <c:pt idx="2">
                  <c:v>78.86</c:v>
                </c:pt>
                <c:pt idx="3">
                  <c:v>90.52</c:v>
                </c:pt>
                <c:pt idx="4">
                  <c:v>85.45</c:v>
                </c:pt>
              </c:numCache>
            </c:numRef>
          </c:val>
          <c:extLst>
            <c:ext xmlns:c16="http://schemas.microsoft.com/office/drawing/2014/chart" uri="{C3380CC4-5D6E-409C-BE32-E72D297353CC}">
              <c16:uniqueId val="{00000000-0FA4-40C2-AEA9-98741DA519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0FA4-40C2-AEA9-98741DA519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192.91</c:v>
                </c:pt>
                <c:pt idx="1">
                  <c:v>206.08</c:v>
                </c:pt>
                <c:pt idx="2">
                  <c:v>232.75</c:v>
                </c:pt>
                <c:pt idx="3">
                  <c:v>201.97</c:v>
                </c:pt>
                <c:pt idx="4">
                  <c:v>190.89</c:v>
                </c:pt>
              </c:numCache>
            </c:numRef>
          </c:val>
          <c:extLst>
            <c:ext xmlns:c16="http://schemas.microsoft.com/office/drawing/2014/chart" uri="{C3380CC4-5D6E-409C-BE32-E72D297353CC}">
              <c16:uniqueId val="{00000000-37AE-4A96-8B93-AE76A96977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37AE-4A96-8B93-AE76A96977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朝日町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11106</v>
      </c>
      <c r="AM8" s="66"/>
      <c r="AN8" s="66"/>
      <c r="AO8" s="66"/>
      <c r="AP8" s="66"/>
      <c r="AQ8" s="66"/>
      <c r="AR8" s="66"/>
      <c r="AS8" s="66"/>
      <c r="AT8" s="37">
        <f>データ!$S$6</f>
        <v>5.99</v>
      </c>
      <c r="AU8" s="38"/>
      <c r="AV8" s="38"/>
      <c r="AW8" s="38"/>
      <c r="AX8" s="38"/>
      <c r="AY8" s="38"/>
      <c r="AZ8" s="38"/>
      <c r="BA8" s="38"/>
      <c r="BB8" s="55">
        <f>データ!$T$6</f>
        <v>1854.09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40.020000000000003</v>
      </c>
      <c r="J10" s="38"/>
      <c r="K10" s="38"/>
      <c r="L10" s="38"/>
      <c r="M10" s="38"/>
      <c r="N10" s="38"/>
      <c r="O10" s="65"/>
      <c r="P10" s="55">
        <f>データ!$P$6</f>
        <v>100</v>
      </c>
      <c r="Q10" s="55"/>
      <c r="R10" s="55"/>
      <c r="S10" s="55"/>
      <c r="T10" s="55"/>
      <c r="U10" s="55"/>
      <c r="V10" s="55"/>
      <c r="W10" s="66">
        <f>データ!$Q$6</f>
        <v>2894</v>
      </c>
      <c r="X10" s="66"/>
      <c r="Y10" s="66"/>
      <c r="Z10" s="66"/>
      <c r="AA10" s="66"/>
      <c r="AB10" s="66"/>
      <c r="AC10" s="66"/>
      <c r="AD10" s="2"/>
      <c r="AE10" s="2"/>
      <c r="AF10" s="2"/>
      <c r="AG10" s="2"/>
      <c r="AH10" s="2"/>
      <c r="AI10" s="2"/>
      <c r="AJ10" s="2"/>
      <c r="AK10" s="2"/>
      <c r="AL10" s="66">
        <f>データ!$U$6</f>
        <v>11099</v>
      </c>
      <c r="AM10" s="66"/>
      <c r="AN10" s="66"/>
      <c r="AO10" s="66"/>
      <c r="AP10" s="66"/>
      <c r="AQ10" s="66"/>
      <c r="AR10" s="66"/>
      <c r="AS10" s="66"/>
      <c r="AT10" s="37">
        <f>データ!$V$6</f>
        <v>4.3</v>
      </c>
      <c r="AU10" s="38"/>
      <c r="AV10" s="38"/>
      <c r="AW10" s="38"/>
      <c r="AX10" s="38"/>
      <c r="AY10" s="38"/>
      <c r="AZ10" s="38"/>
      <c r="BA10" s="38"/>
      <c r="BB10" s="55">
        <f>データ!$W$6</f>
        <v>2581.16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mGMhwSy62cUSPT0jhTNRsXGUTqW98IM7Z19TDDb84hjujnYY1fEvWz5gzdzLYPB3s18AeFHmSHcGeorbp/Ww==" saltValue="8jYAa/d5RuIjDfj1VK5q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243434</v>
      </c>
      <c r="D6" s="20">
        <f t="shared" si="3"/>
        <v>46</v>
      </c>
      <c r="E6" s="20">
        <f t="shared" si="3"/>
        <v>1</v>
      </c>
      <c r="F6" s="20">
        <f t="shared" si="3"/>
        <v>0</v>
      </c>
      <c r="G6" s="20">
        <f t="shared" si="3"/>
        <v>1</v>
      </c>
      <c r="H6" s="20" t="str">
        <f t="shared" si="3"/>
        <v>三重県　朝日町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40.020000000000003</v>
      </c>
      <c r="P6" s="21">
        <f t="shared" si="3"/>
        <v>100</v>
      </c>
      <c r="Q6" s="21">
        <f t="shared" si="3"/>
        <v>2894</v>
      </c>
      <c r="R6" s="21">
        <f t="shared" si="3"/>
        <v>11106</v>
      </c>
      <c r="S6" s="21">
        <f t="shared" si="3"/>
        <v>5.99</v>
      </c>
      <c r="T6" s="21">
        <f t="shared" si="3"/>
        <v>1854.09</v>
      </c>
      <c r="U6" s="21">
        <f t="shared" si="3"/>
        <v>11099</v>
      </c>
      <c r="V6" s="21">
        <f t="shared" si="3"/>
        <v>4.3</v>
      </c>
      <c r="W6" s="21">
        <f t="shared" si="3"/>
        <v>2581.16</v>
      </c>
      <c r="X6" s="22">
        <f>IF(X7="",NA(),X7)</f>
        <v>99.96</v>
      </c>
      <c r="Y6" s="22">
        <f t="shared" ref="Y6:AG6" si="4">IF(Y7="",NA(),Y7)</f>
        <v>94.78</v>
      </c>
      <c r="Z6" s="22">
        <f t="shared" si="4"/>
        <v>82.9</v>
      </c>
      <c r="AA6" s="22">
        <f t="shared" si="4"/>
        <v>93.85</v>
      </c>
      <c r="AB6" s="22">
        <f t="shared" si="4"/>
        <v>100.88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384.42</v>
      </c>
      <c r="AU6" s="22">
        <f t="shared" ref="AU6:BC6" si="6">IF(AU7="",NA(),AU7)</f>
        <v>313.91000000000003</v>
      </c>
      <c r="AV6" s="22">
        <f t="shared" si="6"/>
        <v>412.3</v>
      </c>
      <c r="AW6" s="22">
        <f t="shared" si="6"/>
        <v>389.11</v>
      </c>
      <c r="AX6" s="22">
        <f t="shared" si="6"/>
        <v>325.38</v>
      </c>
      <c r="AY6" s="22">
        <f t="shared" si="6"/>
        <v>359.7</v>
      </c>
      <c r="AZ6" s="22">
        <f t="shared" si="6"/>
        <v>362.93</v>
      </c>
      <c r="BA6" s="22">
        <f t="shared" si="6"/>
        <v>371.81</v>
      </c>
      <c r="BB6" s="22">
        <f t="shared" si="6"/>
        <v>384.23</v>
      </c>
      <c r="BC6" s="22">
        <f t="shared" si="6"/>
        <v>364.3</v>
      </c>
      <c r="BD6" s="21" t="str">
        <f>IF(BD7="","",IF(BD7="-","【-】","【"&amp;SUBSTITUTE(TEXT(BD7,"#,##0.00"),"-","△")&amp;"】"))</f>
        <v>【252.29】</v>
      </c>
      <c r="BE6" s="22">
        <f>IF(BE7="",NA(),BE7)</f>
        <v>395.01</v>
      </c>
      <c r="BF6" s="22">
        <f t="shared" ref="BF6:BN6" si="7">IF(BF7="",NA(),BF7)</f>
        <v>443.68</v>
      </c>
      <c r="BG6" s="22">
        <f t="shared" si="7"/>
        <v>545.57000000000005</v>
      </c>
      <c r="BH6" s="22">
        <f t="shared" si="7"/>
        <v>589.04999999999995</v>
      </c>
      <c r="BI6" s="22">
        <f t="shared" si="7"/>
        <v>680.11</v>
      </c>
      <c r="BJ6" s="22">
        <f t="shared" si="7"/>
        <v>447.01</v>
      </c>
      <c r="BK6" s="22">
        <f t="shared" si="7"/>
        <v>439.05</v>
      </c>
      <c r="BL6" s="22">
        <f t="shared" si="7"/>
        <v>465.85</v>
      </c>
      <c r="BM6" s="22">
        <f t="shared" si="7"/>
        <v>439.43</v>
      </c>
      <c r="BN6" s="22">
        <f t="shared" si="7"/>
        <v>438.41</v>
      </c>
      <c r="BO6" s="21" t="str">
        <f>IF(BO7="","",IF(BO7="-","【-】","【"&amp;SUBSTITUTE(TEXT(BO7,"#,##0.00"),"-","△")&amp;"】"))</f>
        <v>【268.07】</v>
      </c>
      <c r="BP6" s="22">
        <f>IF(BP7="",NA(),BP7)</f>
        <v>97.33</v>
      </c>
      <c r="BQ6" s="22">
        <f t="shared" ref="BQ6:BY6" si="8">IF(BQ7="",NA(),BQ7)</f>
        <v>90.97</v>
      </c>
      <c r="BR6" s="22">
        <f t="shared" si="8"/>
        <v>78.86</v>
      </c>
      <c r="BS6" s="22">
        <f t="shared" si="8"/>
        <v>90.52</v>
      </c>
      <c r="BT6" s="22">
        <f t="shared" si="8"/>
        <v>85.45</v>
      </c>
      <c r="BU6" s="22">
        <f t="shared" si="8"/>
        <v>95.81</v>
      </c>
      <c r="BV6" s="22">
        <f t="shared" si="8"/>
        <v>95.26</v>
      </c>
      <c r="BW6" s="22">
        <f t="shared" si="8"/>
        <v>92.39</v>
      </c>
      <c r="BX6" s="22">
        <f t="shared" si="8"/>
        <v>94.41</v>
      </c>
      <c r="BY6" s="22">
        <f t="shared" si="8"/>
        <v>90.96</v>
      </c>
      <c r="BZ6" s="21" t="str">
        <f>IF(BZ7="","",IF(BZ7="-","【-】","【"&amp;SUBSTITUTE(TEXT(BZ7,"#,##0.00"),"-","△")&amp;"】"))</f>
        <v>【97.47】</v>
      </c>
      <c r="CA6" s="22">
        <f>IF(CA7="",NA(),CA7)</f>
        <v>192.91</v>
      </c>
      <c r="CB6" s="22">
        <f t="shared" ref="CB6:CJ6" si="9">IF(CB7="",NA(),CB7)</f>
        <v>206.08</v>
      </c>
      <c r="CC6" s="22">
        <f t="shared" si="9"/>
        <v>232.75</v>
      </c>
      <c r="CD6" s="22">
        <f t="shared" si="9"/>
        <v>201.97</v>
      </c>
      <c r="CE6" s="22">
        <f t="shared" si="9"/>
        <v>190.89</v>
      </c>
      <c r="CF6" s="22">
        <f t="shared" si="9"/>
        <v>189.58</v>
      </c>
      <c r="CG6" s="22">
        <f t="shared" si="9"/>
        <v>192.82</v>
      </c>
      <c r="CH6" s="22">
        <f t="shared" si="9"/>
        <v>192.98</v>
      </c>
      <c r="CI6" s="22">
        <f t="shared" si="9"/>
        <v>192.13</v>
      </c>
      <c r="CJ6" s="22">
        <f t="shared" si="9"/>
        <v>197.04</v>
      </c>
      <c r="CK6" s="21" t="str">
        <f>IF(CK7="","",IF(CK7="-","【-】","【"&amp;SUBSTITUTE(TEXT(CK7,"#,##0.00"),"-","△")&amp;"】"))</f>
        <v>【174.75】</v>
      </c>
      <c r="CL6" s="22">
        <f>IF(CL7="",NA(),CL7)</f>
        <v>71.34</v>
      </c>
      <c r="CM6" s="22">
        <f t="shared" ref="CM6:CU6" si="10">IF(CM7="",NA(),CM7)</f>
        <v>72.03</v>
      </c>
      <c r="CN6" s="22">
        <f t="shared" si="10"/>
        <v>72.05</v>
      </c>
      <c r="CO6" s="22">
        <f t="shared" si="10"/>
        <v>72.540000000000006</v>
      </c>
      <c r="CP6" s="22">
        <f t="shared" si="10"/>
        <v>70.760000000000005</v>
      </c>
      <c r="CQ6" s="22">
        <f t="shared" si="10"/>
        <v>55.22</v>
      </c>
      <c r="CR6" s="22">
        <f t="shared" si="10"/>
        <v>54.05</v>
      </c>
      <c r="CS6" s="22">
        <f t="shared" si="10"/>
        <v>54.43</v>
      </c>
      <c r="CT6" s="22">
        <f t="shared" si="10"/>
        <v>53.87</v>
      </c>
      <c r="CU6" s="22">
        <f t="shared" si="10"/>
        <v>54.49</v>
      </c>
      <c r="CV6" s="21" t="str">
        <f>IF(CV7="","",IF(CV7="-","【-】","【"&amp;SUBSTITUTE(TEXT(CV7,"#,##0.00"),"-","△")&amp;"】"))</f>
        <v>【59.97】</v>
      </c>
      <c r="CW6" s="22">
        <f>IF(CW7="",NA(),CW7)</f>
        <v>90.78</v>
      </c>
      <c r="CX6" s="22">
        <f t="shared" ref="CX6:DF6" si="11">IF(CX7="",NA(),CX7)</f>
        <v>89.43</v>
      </c>
      <c r="CY6" s="22">
        <f t="shared" si="11"/>
        <v>89.96</v>
      </c>
      <c r="CZ6" s="22">
        <f t="shared" si="11"/>
        <v>88.58</v>
      </c>
      <c r="DA6" s="22">
        <f t="shared" si="11"/>
        <v>92.72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52.58</v>
      </c>
      <c r="DI6" s="22">
        <f t="shared" ref="DI6:DQ6" si="12">IF(DI7="",NA(),DI7)</f>
        <v>54.17</v>
      </c>
      <c r="DJ6" s="22">
        <f t="shared" si="12"/>
        <v>48.71</v>
      </c>
      <c r="DK6" s="22">
        <f t="shared" si="12"/>
        <v>48.67</v>
      </c>
      <c r="DL6" s="22">
        <f t="shared" si="12"/>
        <v>49.03</v>
      </c>
      <c r="DM6" s="22">
        <f t="shared" si="12"/>
        <v>47.97</v>
      </c>
      <c r="DN6" s="22">
        <f t="shared" si="12"/>
        <v>49.12</v>
      </c>
      <c r="DO6" s="22">
        <f t="shared" si="12"/>
        <v>49.39</v>
      </c>
      <c r="DP6" s="22">
        <f t="shared" si="12"/>
        <v>50.75</v>
      </c>
      <c r="DQ6" s="22">
        <f t="shared" si="12"/>
        <v>51.72</v>
      </c>
      <c r="DR6" s="21" t="str">
        <f>IF(DR7="","",IF(DR7="-","【-】","【"&amp;SUBSTITUTE(TEXT(DR7,"#,##0.00"),"-","△")&amp;"】"))</f>
        <v>【51.51】</v>
      </c>
      <c r="DS6" s="22">
        <f>IF(DS7="",NA(),DS7)</f>
        <v>16.170000000000002</v>
      </c>
      <c r="DT6" s="22">
        <f t="shared" ref="DT6:EB6" si="13">IF(DT7="",NA(),DT7)</f>
        <v>16.07</v>
      </c>
      <c r="DU6" s="22">
        <f t="shared" si="13"/>
        <v>13.91</v>
      </c>
      <c r="DV6" s="22">
        <f t="shared" si="13"/>
        <v>15.75</v>
      </c>
      <c r="DW6" s="22">
        <f t="shared" si="13"/>
        <v>13.04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0.65</v>
      </c>
      <c r="EE6" s="22">
        <f t="shared" ref="EE6:EM6" si="14">IF(EE7="",NA(),EE7)</f>
        <v>0.75</v>
      </c>
      <c r="EF6" s="22">
        <f t="shared" si="14"/>
        <v>1.91</v>
      </c>
      <c r="EG6" s="22">
        <f t="shared" si="14"/>
        <v>1.53</v>
      </c>
      <c r="EH6" s="22">
        <f t="shared" si="14"/>
        <v>0.95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243434</v>
      </c>
      <c r="D7" s="24">
        <v>46</v>
      </c>
      <c r="E7" s="24">
        <v>1</v>
      </c>
      <c r="F7" s="24">
        <v>0</v>
      </c>
      <c r="G7" s="24">
        <v>1</v>
      </c>
      <c r="H7" s="24" t="s">
        <v>93</v>
      </c>
      <c r="I7" s="24" t="s">
        <v>94</v>
      </c>
      <c r="J7" s="24" t="s">
        <v>95</v>
      </c>
      <c r="K7" s="24" t="s">
        <v>96</v>
      </c>
      <c r="L7" s="24" t="s">
        <v>97</v>
      </c>
      <c r="M7" s="24" t="s">
        <v>98</v>
      </c>
      <c r="N7" s="25" t="s">
        <v>99</v>
      </c>
      <c r="O7" s="25">
        <v>40.020000000000003</v>
      </c>
      <c r="P7" s="25">
        <v>100</v>
      </c>
      <c r="Q7" s="25">
        <v>2894</v>
      </c>
      <c r="R7" s="25">
        <v>11106</v>
      </c>
      <c r="S7" s="25">
        <v>5.99</v>
      </c>
      <c r="T7" s="25">
        <v>1854.09</v>
      </c>
      <c r="U7" s="25">
        <v>11099</v>
      </c>
      <c r="V7" s="25">
        <v>4.3</v>
      </c>
      <c r="W7" s="25">
        <v>2581.16</v>
      </c>
      <c r="X7" s="25">
        <v>99.96</v>
      </c>
      <c r="Y7" s="25">
        <v>94.78</v>
      </c>
      <c r="Z7" s="25">
        <v>82.9</v>
      </c>
      <c r="AA7" s="25">
        <v>93.85</v>
      </c>
      <c r="AB7" s="25">
        <v>100.88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384.42</v>
      </c>
      <c r="AU7" s="25">
        <v>313.91000000000003</v>
      </c>
      <c r="AV7" s="25">
        <v>412.3</v>
      </c>
      <c r="AW7" s="25">
        <v>389.11</v>
      </c>
      <c r="AX7" s="25">
        <v>325.38</v>
      </c>
      <c r="AY7" s="25">
        <v>359.7</v>
      </c>
      <c r="AZ7" s="25">
        <v>362.93</v>
      </c>
      <c r="BA7" s="25">
        <v>371.81</v>
      </c>
      <c r="BB7" s="25">
        <v>384.23</v>
      </c>
      <c r="BC7" s="25">
        <v>364.3</v>
      </c>
      <c r="BD7" s="25">
        <v>252.29</v>
      </c>
      <c r="BE7" s="25">
        <v>395.01</v>
      </c>
      <c r="BF7" s="25">
        <v>443.68</v>
      </c>
      <c r="BG7" s="25">
        <v>545.57000000000005</v>
      </c>
      <c r="BH7" s="25">
        <v>589.04999999999995</v>
      </c>
      <c r="BI7" s="25">
        <v>680.11</v>
      </c>
      <c r="BJ7" s="25">
        <v>447.01</v>
      </c>
      <c r="BK7" s="25">
        <v>439.05</v>
      </c>
      <c r="BL7" s="25">
        <v>465.85</v>
      </c>
      <c r="BM7" s="25">
        <v>439.43</v>
      </c>
      <c r="BN7" s="25">
        <v>438.41</v>
      </c>
      <c r="BO7" s="25">
        <v>268.07</v>
      </c>
      <c r="BP7" s="25">
        <v>97.33</v>
      </c>
      <c r="BQ7" s="25">
        <v>90.97</v>
      </c>
      <c r="BR7" s="25">
        <v>78.86</v>
      </c>
      <c r="BS7" s="25">
        <v>90.52</v>
      </c>
      <c r="BT7" s="25">
        <v>85.45</v>
      </c>
      <c r="BU7" s="25">
        <v>95.81</v>
      </c>
      <c r="BV7" s="25">
        <v>95.26</v>
      </c>
      <c r="BW7" s="25">
        <v>92.39</v>
      </c>
      <c r="BX7" s="25">
        <v>94.41</v>
      </c>
      <c r="BY7" s="25">
        <v>90.96</v>
      </c>
      <c r="BZ7" s="25">
        <v>97.47</v>
      </c>
      <c r="CA7" s="25">
        <v>192.91</v>
      </c>
      <c r="CB7" s="25">
        <v>206.08</v>
      </c>
      <c r="CC7" s="25">
        <v>232.75</v>
      </c>
      <c r="CD7" s="25">
        <v>201.97</v>
      </c>
      <c r="CE7" s="25">
        <v>190.89</v>
      </c>
      <c r="CF7" s="25">
        <v>189.58</v>
      </c>
      <c r="CG7" s="25">
        <v>192.82</v>
      </c>
      <c r="CH7" s="25">
        <v>192.98</v>
      </c>
      <c r="CI7" s="25">
        <v>192.13</v>
      </c>
      <c r="CJ7" s="25">
        <v>197.04</v>
      </c>
      <c r="CK7" s="25">
        <v>174.75</v>
      </c>
      <c r="CL7" s="25">
        <v>71.34</v>
      </c>
      <c r="CM7" s="25">
        <v>72.03</v>
      </c>
      <c r="CN7" s="25">
        <v>72.05</v>
      </c>
      <c r="CO7" s="25">
        <v>72.540000000000006</v>
      </c>
      <c r="CP7" s="25">
        <v>70.760000000000005</v>
      </c>
      <c r="CQ7" s="25">
        <v>55.22</v>
      </c>
      <c r="CR7" s="25">
        <v>54.05</v>
      </c>
      <c r="CS7" s="25">
        <v>54.43</v>
      </c>
      <c r="CT7" s="25">
        <v>53.87</v>
      </c>
      <c r="CU7" s="25">
        <v>54.49</v>
      </c>
      <c r="CV7" s="25">
        <v>59.97</v>
      </c>
      <c r="CW7" s="25">
        <v>90.78</v>
      </c>
      <c r="CX7" s="25">
        <v>89.43</v>
      </c>
      <c r="CY7" s="25">
        <v>89.96</v>
      </c>
      <c r="CZ7" s="25">
        <v>88.58</v>
      </c>
      <c r="DA7" s="25">
        <v>92.72</v>
      </c>
      <c r="DB7" s="25">
        <v>80.930000000000007</v>
      </c>
      <c r="DC7" s="25">
        <v>80.510000000000005</v>
      </c>
      <c r="DD7" s="25">
        <v>79.44</v>
      </c>
      <c r="DE7" s="25">
        <v>79.489999999999995</v>
      </c>
      <c r="DF7" s="25">
        <v>78.8</v>
      </c>
      <c r="DG7" s="25">
        <v>89.76</v>
      </c>
      <c r="DH7" s="25">
        <v>52.58</v>
      </c>
      <c r="DI7" s="25">
        <v>54.17</v>
      </c>
      <c r="DJ7" s="25">
        <v>48.71</v>
      </c>
      <c r="DK7" s="25">
        <v>48.67</v>
      </c>
      <c r="DL7" s="25">
        <v>49.03</v>
      </c>
      <c r="DM7" s="25">
        <v>47.97</v>
      </c>
      <c r="DN7" s="25">
        <v>49.12</v>
      </c>
      <c r="DO7" s="25">
        <v>49.39</v>
      </c>
      <c r="DP7" s="25">
        <v>50.75</v>
      </c>
      <c r="DQ7" s="25">
        <v>51.72</v>
      </c>
      <c r="DR7" s="25">
        <v>51.51</v>
      </c>
      <c r="DS7" s="25">
        <v>16.170000000000002</v>
      </c>
      <c r="DT7" s="25">
        <v>16.07</v>
      </c>
      <c r="DU7" s="25">
        <v>13.91</v>
      </c>
      <c r="DV7" s="25">
        <v>15.75</v>
      </c>
      <c r="DW7" s="25">
        <v>13.04</v>
      </c>
      <c r="DX7" s="25">
        <v>15.33</v>
      </c>
      <c r="DY7" s="25">
        <v>16.760000000000002</v>
      </c>
      <c r="DZ7" s="25">
        <v>18.57</v>
      </c>
      <c r="EA7" s="25">
        <v>21.14</v>
      </c>
      <c r="EB7" s="25">
        <v>22.12</v>
      </c>
      <c r="EC7" s="25">
        <v>23.75</v>
      </c>
      <c r="ED7" s="25">
        <v>0.65</v>
      </c>
      <c r="EE7" s="25">
        <v>0.75</v>
      </c>
      <c r="EF7" s="25">
        <v>1.91</v>
      </c>
      <c r="EG7" s="25">
        <v>1.53</v>
      </c>
      <c r="EH7" s="25">
        <v>0.95</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