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下水道\26南伊勢町●\"/>
    </mc:Choice>
  </mc:AlternateContent>
  <workbookProtection workbookAlgorithmName="SHA-512" workbookHashValue="hZrrgvkmQFkVYauEmog2vXbbWP497RsEfsVcIKLpHaX71pCw2i07vC+U0PX1RsURLnE9lgCwYLux/P3k8hlxKA==" workbookSaltValue="DT2cco1kSUqhZumEuyj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10" i="4"/>
  <c r="BB8" i="4"/>
  <c r="AL8" i="4"/>
  <c r="AD8" i="4"/>
  <c r="P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<sst xmlns="http://schemas.openxmlformats.org/spreadsheetml/2006/main" count="236" uniqueCount="120">
  <si>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</si>
  <si>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</si>
  <si>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</si>
  <si>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</si>
  <si>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</si>
  <si>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</si>
  <si>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</si>
  <si>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</si>
  <si>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</si>
  <si>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</si>
  <si>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</si>
  <si>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</si>
  <si>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</si>
  <si>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</si>
  <si>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</si>
  <si>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</si>
  <si>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</si>
  <si>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</si>
  <si>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</si>
  <si>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</si>
  <si>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</si>
  <si>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</si>
  <si>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</si>
  <si>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</si>
  <si>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</si>
  <si>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</si>
  <si>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</si>
  <si>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</si>
  <si>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</si>
  <si>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</si>
  <si>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</si>
  <si>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</si>
  <si>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</si>
  <si>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</si>
  <si>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</si>
  <si>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</si>
  <si>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</si>
  <si>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</si>
  <si>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</si>
  <si>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</si>
  <si>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</si>
  <si>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</si>
  <si>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</si>
  <si>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</si>
  <si>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</si>
  <si>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</si>
  <si>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</si>
  <si>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</si>
  <si>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</si>
  <si>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</si>
  <si>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</si>
  <si>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</si>
  <si>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</si>
  <si>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</si>
  <si>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</si>
  <si>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</si>
  <si>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</si>
  <si>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</si>
  <si>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</si>
  <si>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</si>
  <si>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</si>
  <si>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</si>
  <si>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</si>
  <si>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</si>
  <si>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</si>
  <si>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</si>
  <si>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</si>
  <si>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</si>
  <si>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</si>
  <si>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</si>
  <si>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</si>
  <si>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</si>
  <si>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</si>
  <si>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</si>
  <si>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</si>
  <si>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</si>
  <si>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</si>
  <si>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</si>
  <si>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</si>
  <si>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</si>
  <si>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</si>
  <si>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</si>
  <si>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</si>
  <si>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</si>
  <si>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</si>
  <si>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</si>
  <si>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</si>
  <si>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</si>
  <si>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</si>
  <si>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</si>
  <si>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</si>
  <si>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</si>
  <si>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</si>
  <si>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</si>
  <si>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</si>
  <si>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</si>
  <si>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</si>
  <si>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</si>
  <si>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</si>
  <si>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</si>
  <si>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</si>
  <si>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</si>
  <si>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</si>
  <si>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</si>
  <si>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</si>
  <si>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</si>
  <si>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</si>
  <si>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</si>
  <si>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</si>
  <si>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</si>
  <si>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</si>
  <si>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</si>
  <si>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</si>
  <si>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</si>
  <si>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</si>
  <si>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</si>
  <si>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</si>
  <si>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H29年度で漁集における管路の布設工事は完了したが、初期に布設された地区では発生ガス等による損傷等で施設及び管路に影響があるため、R１から長寿命化計画を立てて管路施設、下水処理施設の更新工事を行なっている。</t>
    <phoneticPr fontId="4"/>
  </si>
  <si>
    <t>一部、処理施設の老朽化が進んでいることから経費回収率は年々増加して今後も長寿命化計画による更新工事を進捗させることにより、維持管理コストの削減を行ない経費回収率を向上させていく必要がある。</t>
    <phoneticPr fontId="4"/>
  </si>
  <si>
    <t>水洗化率は類似団体平均値を上回っているが、より一層の水洗化率及び施設利用率の向上を図るため、加入促進が必要となる。
また、収益的収支比率及び経費回収率が下がり、料金収入による経営が賄えておらず一般会計からの繰入れにより運営していることから将来的には料金改定も視野に入れ検討することが必要と思われる。</t>
    <rPh sb="76" eb="7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</si>
</sst>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8D-4330-9A04-76CDCF093F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688D-4330-9A04-76CDCF093F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29.67</c:v>
                </c:pt>
                <c:pt idx="1">
                  <c:v>43.81</c:v>
                </c:pt>
                <c:pt idx="2">
                  <c:v>22.96</c:v>
                </c:pt>
                <c:pt idx="3" formatCode="#,##0.00;&quot;△&quot;#,##0.00">
                  <c:v>0</c:v>
                </c:pt>
                <c:pt idx="4" formatCode="#,##0.00;&quot;△&quot;#,##0.00">
                  <c:v>0</c:v>
                </c:pt>
              </c:numCache>
            </c:numRef>
          </c:val>
          <c:extLst>
            <c:ext xmlns:c16="http://schemas.microsoft.com/office/drawing/2014/chart" uri="{C3380CC4-5D6E-409C-BE32-E72D297353CC}">
              <c16:uniqueId val="{00000000-94A8-4D24-808A-733A4C3941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94A8-4D24-808A-733A4C3941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93.29</c:v>
                </c:pt>
                <c:pt idx="1">
                  <c:v>96.22</c:v>
                </c:pt>
                <c:pt idx="2">
                  <c:v>94.37</c:v>
                </c:pt>
                <c:pt idx="3">
                  <c:v>94.74</c:v>
                </c:pt>
                <c:pt idx="4">
                  <c:v>79.38</c:v>
                </c:pt>
              </c:numCache>
            </c:numRef>
          </c:val>
          <c:extLst>
            <c:ext xmlns:c16="http://schemas.microsoft.com/office/drawing/2014/chart" uri="{C3380CC4-5D6E-409C-BE32-E72D297353CC}">
              <c16:uniqueId val="{00000000-20A6-4BBF-9D90-F5870879FB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20A6-4BBF-9D90-F5870879FB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74.37</c:v>
                </c:pt>
                <c:pt idx="1">
                  <c:v>71.67</c:v>
                </c:pt>
                <c:pt idx="2">
                  <c:v>73.61</c:v>
                </c:pt>
                <c:pt idx="3">
                  <c:v>81.599999999999994</c:v>
                </c:pt>
                <c:pt idx="4">
                  <c:v>57.68</c:v>
                </c:pt>
              </c:numCache>
            </c:numRef>
          </c:val>
          <c:extLst>
            <c:ext xmlns:c16="http://schemas.microsoft.com/office/drawing/2014/chart" uri="{C3380CC4-5D6E-409C-BE32-E72D297353CC}">
              <c16:uniqueId val="{00000000-ACC4-4FCB-92F8-EF850350B4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4-4FCB-92F8-EF850350B4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2-4912-A4C1-BCBB53C55F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2-4912-A4C1-BCBB53C55F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6-404E-8BE7-BF530298D8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6-404E-8BE7-BF530298D8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D-4F48-A3F4-0A0E58B549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D-4F48-A3F4-0A0E58B549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3-4D9A-88D9-EEBD240809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3-4D9A-88D9-EEBD240809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789.14</c:v>
                </c:pt>
                <c:pt idx="1">
                  <c:v>737.83</c:v>
                </c:pt>
                <c:pt idx="2">
                  <c:v>540.64</c:v>
                </c:pt>
                <c:pt idx="3" formatCode="#,##0.00;&quot;△&quot;#,##0.00">
                  <c:v>0</c:v>
                </c:pt>
                <c:pt idx="4">
                  <c:v>2270.9299999999998</c:v>
                </c:pt>
              </c:numCache>
            </c:numRef>
          </c:val>
          <c:extLst>
            <c:ext xmlns:c16="http://schemas.microsoft.com/office/drawing/2014/chart" uri="{C3380CC4-5D6E-409C-BE32-E72D297353CC}">
              <c16:uniqueId val="{00000000-F6FC-42C7-9DB3-95738B888C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F6FC-42C7-9DB3-95738B888C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44.91</c:v>
                </c:pt>
                <c:pt idx="1">
                  <c:v>42.08</c:v>
                </c:pt>
                <c:pt idx="2">
                  <c:v>49.33</c:v>
                </c:pt>
                <c:pt idx="3">
                  <c:v>50.76</c:v>
                </c:pt>
                <c:pt idx="4">
                  <c:v>38.090000000000003</c:v>
                </c:pt>
              </c:numCache>
            </c:numRef>
          </c:val>
          <c:extLst>
            <c:ext xmlns:c16="http://schemas.microsoft.com/office/drawing/2014/chart" uri="{C3380CC4-5D6E-409C-BE32-E72D297353CC}">
              <c16:uniqueId val="{00000000-AD9F-4E73-A1C3-FAB4F071EA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D9F-4E73-A1C3-FAB4F071EA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413</c:v>
                </c:pt>
                <c:pt idx="1">
                  <c:v>444.21</c:v>
                </c:pt>
                <c:pt idx="2">
                  <c:v>508.06</c:v>
                </c:pt>
                <c:pt idx="3">
                  <c:v>372.74</c:v>
                </c:pt>
                <c:pt idx="4">
                  <c:v>509.89</c:v>
                </c:pt>
              </c:numCache>
            </c:numRef>
          </c:val>
          <c:extLst>
            <c:ext xmlns:c16="http://schemas.microsoft.com/office/drawing/2014/chart" uri="{C3380CC4-5D6E-409C-BE32-E72D297353CC}">
              <c16:uniqueId val="{00000000-9C16-48C4-B824-F733023014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9C16-48C4-B824-F733023014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Normal="100" workbookViewId="0">
      <selection activeCell="CA29" sqref="C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南伊勢町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11221</v>
      </c>
      <c r="AM8" s="37"/>
      <c r="AN8" s="37"/>
      <c r="AO8" s="37"/>
      <c r="AP8" s="37"/>
      <c r="AQ8" s="37"/>
      <c r="AR8" s="37"/>
      <c r="AS8" s="37"/>
      <c r="AT8" s="38">
        <f>データ!T6</f>
        <v>241.89</v>
      </c>
      <c r="AU8" s="38"/>
      <c r="AV8" s="38"/>
      <c r="AW8" s="38"/>
      <c r="AX8" s="38"/>
      <c r="AY8" s="38"/>
      <c r="AZ8" s="38"/>
      <c r="BA8" s="38"/>
      <c r="BB8" s="38">
        <f>データ!U6</f>
        <v>46.39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35.99</v>
      </c>
      <c r="Q10" s="38"/>
      <c r="R10" s="38"/>
      <c r="S10" s="38"/>
      <c r="T10" s="38"/>
      <c r="U10" s="38"/>
      <c r="V10" s="38"/>
      <c r="W10" s="38">
        <f>データ!Q6</f>
        <v>100</v>
      </c>
      <c r="X10" s="38"/>
      <c r="Y10" s="38"/>
      <c r="Z10" s="38"/>
      <c r="AA10" s="38"/>
      <c r="AB10" s="38"/>
      <c r="AC10" s="38"/>
      <c r="AD10" s="37">
        <f>データ!R6</f>
        <v>3410</v>
      </c>
      <c r="AE10" s="37"/>
      <c r="AF10" s="37"/>
      <c r="AG10" s="37"/>
      <c r="AH10" s="37"/>
      <c r="AI10" s="37"/>
      <c r="AJ10" s="37"/>
      <c r="AK10" s="2"/>
      <c r="AL10" s="37">
        <f>データ!V6</f>
        <v>4001</v>
      </c>
      <c r="AM10" s="37"/>
      <c r="AN10" s="37"/>
      <c r="AO10" s="37"/>
      <c r="AP10" s="37"/>
      <c r="AQ10" s="37"/>
      <c r="AR10" s="37"/>
      <c r="AS10" s="37"/>
      <c r="AT10" s="38">
        <f>データ!W6</f>
        <v>1.88</v>
      </c>
      <c r="AU10" s="38"/>
      <c r="AV10" s="38"/>
      <c r="AW10" s="38"/>
      <c r="AX10" s="38"/>
      <c r="AY10" s="38"/>
      <c r="AZ10" s="38"/>
      <c r="BA10" s="38"/>
      <c r="BB10" s="38">
        <f>データ!X6</f>
        <v>2128.19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Yz87KiSXN0QCrNV/dxWEw9Nm7pKvSwGLGR3qXVEWT/X1DDfr96mLOmxnlsbozChS9M43bdtDaBCpHjCWVWFEJg==" saltValue="afJykQ5dKHX6fuNx8mT1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244724</v>
      </c>
      <c r="D6" s="19">
        <f t="shared" si="3"/>
        <v>47</v>
      </c>
      <c r="E6" s="19">
        <f t="shared" si="3"/>
        <v>17</v>
      </c>
      <c r="F6" s="19">
        <f t="shared" si="3"/>
        <v>6</v>
      </c>
      <c r="G6" s="19">
        <f t="shared" si="3"/>
        <v>0</v>
      </c>
      <c r="H6" s="19" t="str">
        <f t="shared" si="3"/>
        <v>三重県　南伊勢町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35.99</v>
      </c>
      <c r="Q6" s="20">
        <f t="shared" si="3"/>
        <v>100</v>
      </c>
      <c r="R6" s="20">
        <f t="shared" si="3"/>
        <v>3410</v>
      </c>
      <c r="S6" s="20">
        <f t="shared" si="3"/>
        <v>11221</v>
      </c>
      <c r="T6" s="20">
        <f t="shared" si="3"/>
        <v>241.89</v>
      </c>
      <c r="U6" s="20">
        <f t="shared" si="3"/>
        <v>46.39</v>
      </c>
      <c r="V6" s="20">
        <f t="shared" si="3"/>
        <v>4001</v>
      </c>
      <c r="W6" s="20">
        <f t="shared" si="3"/>
        <v>1.88</v>
      </c>
      <c r="X6" s="20">
        <f t="shared" si="3"/>
        <v>2128.19</v>
      </c>
      <c r="Y6" s="21">
        <f>IF(Y7="",NA(),Y7)</f>
        <v>74.37</v>
      </c>
      <c r="Z6" s="21">
        <f t="shared" ref="Z6:AH6" si="4">IF(Z7="",NA(),Z7)</f>
        <v>71.67</v>
      </c>
      <c r="AA6" s="21">
        <f t="shared" si="4"/>
        <v>73.61</v>
      </c>
      <c r="AB6" s="21">
        <f t="shared" si="4"/>
        <v>81.599999999999994</v>
      </c>
      <c r="AC6" s="21">
        <f t="shared" si="4"/>
        <v>57.68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789.14</v>
      </c>
      <c r="BG6" s="21">
        <f t="shared" ref="BG6:BO6" si="7">IF(BG7="",NA(),BG7)</f>
        <v>737.83</v>
      </c>
      <c r="BH6" s="21">
        <f t="shared" si="7"/>
        <v>540.64</v>
      </c>
      <c r="BI6" s="20">
        <f t="shared" si="7"/>
        <v>0</v>
      </c>
      <c r="BJ6" s="21">
        <f t="shared" si="7"/>
        <v>2270.9299999999998</v>
      </c>
      <c r="BK6" s="21">
        <f t="shared" si="7"/>
        <v>1006.65</v>
      </c>
      <c r="BL6" s="21">
        <f t="shared" si="7"/>
        <v>998.42</v>
      </c>
      <c r="BM6" s="21">
        <f t="shared" si="7"/>
        <v>1095.52</v>
      </c>
      <c r="BN6" s="21">
        <f t="shared" si="7"/>
        <v>1056.55</v>
      </c>
      <c r="BO6" s="21">
        <f t="shared" si="7"/>
        <v>1278.54</v>
      </c>
      <c r="BP6" s="20" t="str">
        <f>IF(BP7="","",IF(BP7="-","【-】","【"&amp;SUBSTITUTE(TEXT(BP7,"#,##0.00"),"-","△")&amp;"】"))</f>
        <v>【1,078.44】</v>
      </c>
      <c r="BQ6" s="21">
        <f>IF(BQ7="",NA(),BQ7)</f>
        <v>44.91</v>
      </c>
      <c r="BR6" s="21">
        <f t="shared" ref="BR6:BZ6" si="8">IF(BR7="",NA(),BR7)</f>
        <v>42.08</v>
      </c>
      <c r="BS6" s="21">
        <f t="shared" si="8"/>
        <v>49.33</v>
      </c>
      <c r="BT6" s="21">
        <f t="shared" si="8"/>
        <v>50.76</v>
      </c>
      <c r="BU6" s="21">
        <f t="shared" si="8"/>
        <v>38.090000000000003</v>
      </c>
      <c r="BV6" s="21">
        <f t="shared" si="8"/>
        <v>43.43</v>
      </c>
      <c r="BW6" s="21">
        <f t="shared" si="8"/>
        <v>41.41</v>
      </c>
      <c r="BX6" s="21">
        <f t="shared" si="8"/>
        <v>39.64</v>
      </c>
      <c r="BY6" s="21">
        <f t="shared" si="8"/>
        <v>40</v>
      </c>
      <c r="BZ6" s="21">
        <f t="shared" si="8"/>
        <v>38.74</v>
      </c>
      <c r="CA6" s="20" t="str">
        <f>IF(CA7="","",IF(CA7="-","【-】","【"&amp;SUBSTITUTE(TEXT(CA7,"#,##0.00"),"-","△")&amp;"】"))</f>
        <v>【41.91】</v>
      </c>
      <c r="CB6" s="21">
        <f>IF(CB7="",NA(),CB7)</f>
        <v>413</v>
      </c>
      <c r="CC6" s="21">
        <f t="shared" ref="CC6:CK6" si="9">IF(CC7="",NA(),CC7)</f>
        <v>444.21</v>
      </c>
      <c r="CD6" s="21">
        <f t="shared" si="9"/>
        <v>508.06</v>
      </c>
      <c r="CE6" s="21">
        <f t="shared" si="9"/>
        <v>372.74</v>
      </c>
      <c r="CF6" s="21">
        <f t="shared" si="9"/>
        <v>509.89</v>
      </c>
      <c r="CG6" s="21">
        <f t="shared" si="9"/>
        <v>400.44</v>
      </c>
      <c r="CH6" s="21">
        <f t="shared" si="9"/>
        <v>417.56</v>
      </c>
      <c r="CI6" s="21">
        <f t="shared" si="9"/>
        <v>449.72</v>
      </c>
      <c r="CJ6" s="21">
        <f t="shared" si="9"/>
        <v>437.27</v>
      </c>
      <c r="CK6" s="21">
        <f t="shared" si="9"/>
        <v>456.72</v>
      </c>
      <c r="CL6" s="20" t="str">
        <f>IF(CL7="","",IF(CL7="-","【-】","【"&amp;SUBSTITUTE(TEXT(CL7,"#,##0.00"),"-","△")&amp;"】"))</f>
        <v>【420.17】</v>
      </c>
      <c r="CM6" s="21">
        <f>IF(CM7="",NA(),CM7)</f>
        <v>29.67</v>
      </c>
      <c r="CN6" s="21">
        <f t="shared" ref="CN6:CV6" si="10">IF(CN7="",NA(),CN7)</f>
        <v>43.81</v>
      </c>
      <c r="CO6" s="21">
        <f t="shared" si="10"/>
        <v>22.96</v>
      </c>
      <c r="CP6" s="20">
        <f t="shared" si="10"/>
        <v>0</v>
      </c>
      <c r="CQ6" s="20">
        <f t="shared" si="10"/>
        <v>0</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93.29</v>
      </c>
      <c r="CY6" s="21">
        <f t="shared" ref="CY6:DG6" si="11">IF(CY7="",NA(),CY7)</f>
        <v>96.22</v>
      </c>
      <c r="CZ6" s="21">
        <f t="shared" si="11"/>
        <v>94.37</v>
      </c>
      <c r="DA6" s="21">
        <f t="shared" si="11"/>
        <v>94.74</v>
      </c>
      <c r="DB6" s="21">
        <f t="shared" si="11"/>
        <v>79.38</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0.05</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244724</v>
      </c>
      <c r="D7" s="23">
        <v>47</v>
      </c>
      <c r="E7" s="23">
        <v>17</v>
      </c>
      <c r="F7" s="23">
        <v>6</v>
      </c>
      <c r="G7" s="23">
        <v>0</v>
      </c>
      <c r="H7" s="23" t="s">
        <v>97</v>
      </c>
      <c r="I7" s="23" t="s">
        <v>98</v>
      </c>
      <c r="J7" s="23" t="s">
        <v>99</v>
      </c>
      <c r="K7" s="23" t="s">
        <v>100</v>
      </c>
      <c r="L7" s="23" t="s">
        <v>101</v>
      </c>
      <c r="M7" s="23" t="s">
        <v>102</v>
      </c>
      <c r="N7" s="24" t="s">
        <v>103</v>
      </c>
      <c r="O7" s="24" t="s">
        <v>104</v>
      </c>
      <c r="P7" s="24">
        <v>35.99</v>
      </c>
      <c r="Q7" s="24">
        <v>100</v>
      </c>
      <c r="R7" s="24">
        <v>3410</v>
      </c>
      <c r="S7" s="24">
        <v>11221</v>
      </c>
      <c r="T7" s="24">
        <v>241.89</v>
      </c>
      <c r="U7" s="24">
        <v>46.39</v>
      </c>
      <c r="V7" s="24">
        <v>4001</v>
      </c>
      <c r="W7" s="24">
        <v>1.88</v>
      </c>
      <c r="X7" s="24">
        <v>2128.19</v>
      </c>
      <c r="Y7" s="24">
        <v>74.37</v>
      </c>
      <c r="Z7" s="24">
        <v>71.67</v>
      </c>
      <c r="AA7" s="24">
        <v>73.61</v>
      </c>
      <c r="AB7" s="24">
        <v>81.599999999999994</v>
      </c>
      <c r="AC7" s="24">
        <v>57.68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789.14</v>
      </c>
      <c r="BG7" s="24">
        <v>737.83</v>
      </c>
      <c r="BH7" s="24">
        <v>540.64</v>
      </c>
      <c r="BI7" s="24">
        <v>0</v>
      </c>
      <c r="BJ7" s="24">
        <v>2270.9299999999998</v>
      </c>
      <c r="BK7" s="24">
        <v>1006.65</v>
      </c>
      <c r="BL7" s="24">
        <v>998.42</v>
      </c>
      <c r="BM7" s="24">
        <v>1095.52</v>
      </c>
      <c r="BN7" s="24">
        <v>1056.55</v>
      </c>
      <c r="BO7" s="24">
        <v>1278.54</v>
      </c>
      <c r="BP7" s="24">
        <v>1078.44</v>
      </c>
      <c r="BQ7" s="24">
        <v>44.91</v>
      </c>
      <c r="BR7" s="24">
        <v>42.08</v>
      </c>
      <c r="BS7" s="24">
        <v>49.33</v>
      </c>
      <c r="BT7" s="24">
        <v>50.76</v>
      </c>
      <c r="BU7" s="24">
        <v>38.090000000000003</v>
      </c>
      <c r="BV7" s="24">
        <v>43.43</v>
      </c>
      <c r="BW7" s="24">
        <v>41.41</v>
      </c>
      <c r="BX7" s="24">
        <v>39.64</v>
      </c>
      <c r="BY7" s="24">
        <v>40</v>
      </c>
      <c r="BZ7" s="24">
        <v>38.74</v>
      </c>
      <c r="CA7" s="24">
        <v>41.91</v>
      </c>
      <c r="CB7" s="24">
        <v>413</v>
      </c>
      <c r="CC7" s="24">
        <v>444.21</v>
      </c>
      <c r="CD7" s="24">
        <v>508.06</v>
      </c>
      <c r="CE7" s="24">
        <v>372.74</v>
      </c>
      <c r="CF7" s="24">
        <v>509.89</v>
      </c>
      <c r="CG7" s="24">
        <v>400.44</v>
      </c>
      <c r="CH7" s="24">
        <v>417.56</v>
      </c>
      <c r="CI7" s="24">
        <v>449.72</v>
      </c>
      <c r="CJ7" s="24">
        <v>437.27</v>
      </c>
      <c r="CK7" s="24">
        <v>456.72</v>
      </c>
      <c r="CL7" s="24">
        <v>420.17</v>
      </c>
      <c r="CM7" s="24">
        <v>29.67</v>
      </c>
      <c r="CN7" s="24">
        <v>43.81</v>
      </c>
      <c r="CO7" s="24">
        <v>22.96</v>
      </c>
      <c r="CP7" s="24">
        <v>0</v>
      </c>
      <c r="CQ7" s="24">
        <v>0</v>
      </c>
      <c r="CR7" s="24">
        <v>32.229999999999997</v>
      </c>
      <c r="CS7" s="24">
        <v>32.479999999999997</v>
      </c>
      <c r="CT7" s="24">
        <v>30.19</v>
      </c>
      <c r="CU7" s="24">
        <v>28.77</v>
      </c>
      <c r="CV7" s="24">
        <v>26.22</v>
      </c>
      <c r="CW7" s="24">
        <v>29.92</v>
      </c>
      <c r="CX7" s="24">
        <v>93.29</v>
      </c>
      <c r="CY7" s="24">
        <v>96.22</v>
      </c>
      <c r="CZ7" s="24">
        <v>94.37</v>
      </c>
      <c r="DA7" s="24">
        <v>94.74</v>
      </c>
      <c r="DB7" s="24">
        <v>79.38</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0.05</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