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59FF6582-2EED-473E-8684-A289645BE9D4}" xr6:coauthVersionLast="47" xr6:coauthVersionMax="47" xr10:uidLastSave="{00000000-0000-0000-0000-000000000000}"/>
  <workbookProtection workbookAlgorithmName="SHA-512" workbookHashValue="6kx8EOePrcn9khDGQOxpZr6BQXSm4VPAUCS/tG9SHB+0qZwjH9pE0h3moO/YIO0QBRre2EXOaCobR34kcIoQIA==" workbookSaltValue="wOzg/eNVXTbWBVe0lg8omw=="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P8" i="4"/>
  <c r="I8" i="4"/>
</calcChain>
</file>

<file path=xl/sharedStrings.xml><?xml version="1.0" encoding="utf-8"?>
<sst xmlns="http://schemas.openxmlformats.org/spreadsheetml/2006/main" count="252" uniqueCount="119">
  <si>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</si>
  <si>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</si>
  <si>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</si>
  <si>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</si>
  <si>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</si>
  <si>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</si>
  <si>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</si>
  <si>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</si>
  <si>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</si>
  <si>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</si>
  <si>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</si>
  <si>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</si>
  <si>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</si>
  <si>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</si>
  <si>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</si>
  <si>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</si>
  <si>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</si>
  <si>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</si>
  <si>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</si>
  <si>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</si>
  <si>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</si>
  <si>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</si>
  <si>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</si>
  <si>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</si>
  <si>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</si>
  <si>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</si>
  <si>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</si>
  <si>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</si>
  <si>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</si>
  <si>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</si>
  <si>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</si>
  <si>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</si>
  <si>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</si>
  <si>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</si>
  <si>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</si>
  <si>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</si>
  <si>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</si>
  <si>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</si>
  <si>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</si>
  <si>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</si>
  <si>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</si>
  <si>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</si>
  <si>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</si>
  <si>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</si>
  <si>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</si>
  <si>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</si>
  <si>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</si>
  <si>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</si>
  <si>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</si>
  <si>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</si>
  <si>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</si>
  <si>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</si>
  <si>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</si>
  <si>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</si>
  <si>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</si>
  <si>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</si>
  <si>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</si>
  <si>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</si>
  <si>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</si>
  <si>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</si>
  <si>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</si>
  <si>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</si>
  <si>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</si>
  <si>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</si>
  <si>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</si>
  <si>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</si>
  <si>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</si>
  <si>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</si>
  <si>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</si>
  <si>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</si>
  <si>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</si>
  <si>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</si>
  <si>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</si>
  <si>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</si>
  <si>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</si>
  <si>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</si>
  <si>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</si>
  <si>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</si>
  <si>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</si>
  <si>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</si>
  <si>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</si>
  <si>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</si>
  <si>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</si>
  <si>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</si>
  <si>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</si>
  <si>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</si>
  <si>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</si>
  <si>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</si>
  <si>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</si>
  <si>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</si>
  <si>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</si>
  <si>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</si>
  <si>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</si>
  <si>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</si>
  <si>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</si>
  <si>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</si>
  <si>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</si>
  <si>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</si>
  <si>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</si>
  <si>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</si>
  <si>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</si>
  <si>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</si>
  <si>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</si>
  <si>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</si>
  <si>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</si>
  <si>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</si>
  <si>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</si>
  <si>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</si>
  <si>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</si>
  <si>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</si>
  <si>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</si>
  <si>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</si>
  <si>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</si>
  <si>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</si>
  <si>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</si>
  <si>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</si>
  <si>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施設数が多く、点在しており、設置時期や規模も様々なため、今後、新設と帰属の状況等を勘案し、更新計画の策定を検討する必要がある。</t>
    <rPh sb="46" eb="48">
      <t>コウシン</t>
    </rPh>
    <phoneticPr fontId="4"/>
  </si>
  <si>
    <t>【①収益的収支比率】は、100%を上回っていますが、打ち切り決算に伴う会計処理によるものです。
【④企業債残高対事業規模比率】は類似団体と比較して大幅に下回っていますが、一般会計からの繰入を前提としているためであり、設置基数の増大に伴い上昇する可能性があります。
【⑤経費回収率】は類似団体平均値と比較して大幅に下回っており、汚水処理に係る費用を使用料で賄うことができず、一般会計からの繰入金に依存している状況です。今後、インフレに伴う費用の増加が見込まれることから、一層の費用縮減と適正な使用料について検討が必要です。
【⑥汚水処理原価】は類似団体平均値と大きな乖離はないものの、今後はインフレ等により維持管理費が更に増加することが予測されます。
【⑧水洗化率】は、各戸に設置されるものであることから100%となります。なお、令和2年度以前は他の考え方により計上していた。</t>
    <rPh sb="17" eb="18">
      <t>ウエ</t>
    </rPh>
    <rPh sb="26" eb="27">
      <t>ウ</t>
    </rPh>
    <rPh sb="28" eb="29">
      <t>キ</t>
    </rPh>
    <rPh sb="30" eb="32">
      <t>ケッサン</t>
    </rPh>
    <rPh sb="33" eb="34">
      <t>トモナ</t>
    </rPh>
    <rPh sb="35" eb="39">
      <t>カイケイショリ</t>
    </rPh>
    <rPh sb="109" eb="113">
      <t>セッチキスウ</t>
    </rPh>
    <rPh sb="114" eb="116">
      <t>ゾウダイ</t>
    </rPh>
    <rPh sb="117" eb="118">
      <t>トモナ</t>
    </rPh>
    <rPh sb="226" eb="228">
      <t>ミコ</t>
    </rPh>
    <rPh sb="338" eb="340">
      <t>カクコ</t>
    </rPh>
    <rPh sb="341" eb="343">
      <t>セッチ</t>
    </rPh>
    <rPh sb="368" eb="370">
      <t>レイワ</t>
    </rPh>
    <rPh sb="371" eb="373">
      <t>ネンド</t>
    </rPh>
    <rPh sb="373" eb="375">
      <t>イゼン</t>
    </rPh>
    <rPh sb="376" eb="377">
      <t>タ</t>
    </rPh>
    <rPh sb="378" eb="379">
      <t>カンガ</t>
    </rPh>
    <rPh sb="380" eb="381">
      <t>カタ</t>
    </rPh>
    <rPh sb="384" eb="386">
      <t>ケイジョウ</t>
    </rPh>
    <phoneticPr fontId="4"/>
  </si>
  <si>
    <t>　令和５年度は法適化に伴う打ち切り決算であり、今後は発生主義会計に移行することで経営成績及び財務状況の的確な把握に取り組みます。
　また、令和６年度からは特地などを含む汚水処理事業全てを一つの下水道事業会計とすることから、それらを含めたより総合的な汚水処理事業の経営状況を勘案しながら、本市が策定した下水道事業基本計画に基づき、事業を実施していきます。</t>
    <rPh sb="77" eb="79">
      <t>トクチ</t>
    </rPh>
    <rPh sb="143" eb="145">
      <t>ホンシ</t>
    </rPh>
    <rPh sb="146" eb="14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</si>
</sst>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B6-43C8-B242-E72430D53B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B6-43C8-B242-E72430D53B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B-40EE-B63C-FE4FF4E63A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F1AB-40EE-B63C-FE4FF4E63A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18.5</c:v>
                </c:pt>
                <c:pt idx="1">
                  <c:v>18.09</c:v>
                </c:pt>
                <c:pt idx="2">
                  <c:v>100</c:v>
                </c:pt>
                <c:pt idx="3">
                  <c:v>100</c:v>
                </c:pt>
                <c:pt idx="4">
                  <c:v>100</c:v>
                </c:pt>
              </c:numCache>
            </c:numRef>
          </c:val>
          <c:extLst>
            <c:ext xmlns:c16="http://schemas.microsoft.com/office/drawing/2014/chart" uri="{C3380CC4-5D6E-409C-BE32-E72D297353CC}">
              <c16:uniqueId val="{00000000-2457-4782-9284-360FAB1AC9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2457-4782-9284-360FAB1AC9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100.36</c:v>
                </c:pt>
                <c:pt idx="1">
                  <c:v>99.97</c:v>
                </c:pt>
                <c:pt idx="2">
                  <c:v>100.1</c:v>
                </c:pt>
                <c:pt idx="3">
                  <c:v>98.92</c:v>
                </c:pt>
                <c:pt idx="4">
                  <c:v>111.26</c:v>
                </c:pt>
              </c:numCache>
            </c:numRef>
          </c:val>
          <c:extLst>
            <c:ext xmlns:c16="http://schemas.microsoft.com/office/drawing/2014/chart" uri="{C3380CC4-5D6E-409C-BE32-E72D297353CC}">
              <c16:uniqueId val="{00000000-A2FD-4F60-A425-B832B12B65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D-4F60-A425-B832B12B65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F-4FD5-8550-7B7F8BDF67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F-4FD5-8550-7B7F8BDF67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D-4FDB-A6B2-31266D0993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D-4FDB-A6B2-31266D0993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66-4989-BC67-E876BA78C6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6-4989-BC67-E876BA78C6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6-4811-A46F-54815C7ECA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6-4811-A46F-54815C7ECA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18.41</c:v>
                </c:pt>
                <c:pt idx="1">
                  <c:v>31.4</c:v>
                </c:pt>
                <c:pt idx="2">
                  <c:v>30.84</c:v>
                </c:pt>
                <c:pt idx="3">
                  <c:v>30.39</c:v>
                </c:pt>
                <c:pt idx="4">
                  <c:v>36.270000000000003</c:v>
                </c:pt>
              </c:numCache>
            </c:numRef>
          </c:val>
          <c:extLst>
            <c:ext xmlns:c16="http://schemas.microsoft.com/office/drawing/2014/chart" uri="{C3380CC4-5D6E-409C-BE32-E72D297353CC}">
              <c16:uniqueId val="{00000000-6CE6-49D9-ADB6-D793C441B6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6CE6-49D9-ADB6-D793C441B6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26.24</c:v>
                </c:pt>
                <c:pt idx="1">
                  <c:v>29.73</c:v>
                </c:pt>
                <c:pt idx="2">
                  <c:v>29.36</c:v>
                </c:pt>
                <c:pt idx="3">
                  <c:v>27.51</c:v>
                </c:pt>
                <c:pt idx="4">
                  <c:v>23.17</c:v>
                </c:pt>
              </c:numCache>
            </c:numRef>
          </c:val>
          <c:extLst>
            <c:ext xmlns:c16="http://schemas.microsoft.com/office/drawing/2014/chart" uri="{C3380CC4-5D6E-409C-BE32-E72D297353CC}">
              <c16:uniqueId val="{00000000-97B4-4588-B450-2F49948702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97B4-4588-B450-2F49948702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662.97</c:v>
                </c:pt>
                <c:pt idx="1">
                  <c:v>463.16</c:v>
                </c:pt>
                <c:pt idx="2">
                  <c:v>468.79</c:v>
                </c:pt>
                <c:pt idx="3">
                  <c:v>501.18</c:v>
                </c:pt>
                <c:pt idx="4">
                  <c:v>490.6</c:v>
                </c:pt>
              </c:numCache>
            </c:numRef>
          </c:val>
          <c:extLst>
            <c:ext xmlns:c16="http://schemas.microsoft.com/office/drawing/2014/chart" uri="{C3380CC4-5D6E-409C-BE32-E72D297353CC}">
              <c16:uniqueId val="{00000000-3C8B-4F7E-8E34-C42BE0CA6C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3C8B-4F7E-8E34-C42BE0CA6C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津市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65" t="str">
        <f>データ!$M$6</f>
        <v>非設置</v>
      </c>
      <c r="AE8" s="65"/>
      <c r="AF8" s="65"/>
      <c r="AG8" s="65"/>
      <c r="AH8" s="65"/>
      <c r="AI8" s="65"/>
      <c r="AJ8" s="65"/>
      <c r="AK8" s="3"/>
      <c r="AL8" s="45">
        <f>データ!S6</f>
        <v>271000</v>
      </c>
      <c r="AM8" s="45"/>
      <c r="AN8" s="45"/>
      <c r="AO8" s="45"/>
      <c r="AP8" s="45"/>
      <c r="AQ8" s="45"/>
      <c r="AR8" s="45"/>
      <c r="AS8" s="45"/>
      <c r="AT8" s="44">
        <f>データ!T6</f>
        <v>711.18</v>
      </c>
      <c r="AU8" s="44"/>
      <c r="AV8" s="44"/>
      <c r="AW8" s="44"/>
      <c r="AX8" s="44"/>
      <c r="AY8" s="44"/>
      <c r="AZ8" s="44"/>
      <c r="BA8" s="44"/>
      <c r="BB8" s="44">
        <f>データ!U6</f>
        <v>381.06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2.91</v>
      </c>
      <c r="Q10" s="44"/>
      <c r="R10" s="44"/>
      <c r="S10" s="44"/>
      <c r="T10" s="44"/>
      <c r="U10" s="44"/>
      <c r="V10" s="44"/>
      <c r="W10" s="44">
        <f>データ!Q6</f>
        <v>100</v>
      </c>
      <c r="X10" s="44"/>
      <c r="Y10" s="44"/>
      <c r="Z10" s="44"/>
      <c r="AA10" s="44"/>
      <c r="AB10" s="44"/>
      <c r="AC10" s="44"/>
      <c r="AD10" s="45">
        <f>データ!R6</f>
        <v>2519</v>
      </c>
      <c r="AE10" s="45"/>
      <c r="AF10" s="45"/>
      <c r="AG10" s="45"/>
      <c r="AH10" s="45"/>
      <c r="AI10" s="45"/>
      <c r="AJ10" s="45"/>
      <c r="AK10" s="2"/>
      <c r="AL10" s="45">
        <f>データ!V6</f>
        <v>7843</v>
      </c>
      <c r="AM10" s="45"/>
      <c r="AN10" s="45"/>
      <c r="AO10" s="45"/>
      <c r="AP10" s="45"/>
      <c r="AQ10" s="45"/>
      <c r="AR10" s="45"/>
      <c r="AS10" s="45"/>
      <c r="AT10" s="44">
        <f>データ!W6</f>
        <v>631.46</v>
      </c>
      <c r="AU10" s="44"/>
      <c r="AV10" s="44"/>
      <c r="AW10" s="44"/>
      <c r="AX10" s="44"/>
      <c r="AY10" s="44"/>
      <c r="AZ10" s="44"/>
      <c r="BA10" s="44"/>
      <c r="BB10" s="44">
        <f>データ!X6</f>
        <v>12.42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I0RnLTYh1p1xh4x7lB50a/zOOF+JMDE+ieqWFZuJG2meUpv38tJjgx3+oeZtCx/L9B2Y1YK2hRbYyY+QVPfdVw==" saltValue="j1oFnGB2up1xdS2n02Z3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242012</v>
      </c>
      <c r="D6" s="19">
        <f t="shared" si="3"/>
        <v>47</v>
      </c>
      <c r="E6" s="19">
        <f t="shared" si="3"/>
        <v>18</v>
      </c>
      <c r="F6" s="19">
        <f t="shared" si="3"/>
        <v>0</v>
      </c>
      <c r="G6" s="19">
        <f t="shared" si="3"/>
        <v>0</v>
      </c>
      <c r="H6" s="19" t="str">
        <f t="shared" si="3"/>
        <v>三重県　津市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2.91</v>
      </c>
      <c r="Q6" s="20">
        <f t="shared" si="3"/>
        <v>100</v>
      </c>
      <c r="R6" s="20">
        <f t="shared" si="3"/>
        <v>2519</v>
      </c>
      <c r="S6" s="20">
        <f t="shared" si="3"/>
        <v>271000</v>
      </c>
      <c r="T6" s="20">
        <f t="shared" si="3"/>
        <v>711.18</v>
      </c>
      <c r="U6" s="20">
        <f t="shared" si="3"/>
        <v>381.06</v>
      </c>
      <c r="V6" s="20">
        <f t="shared" si="3"/>
        <v>7843</v>
      </c>
      <c r="W6" s="20">
        <f t="shared" si="3"/>
        <v>631.46</v>
      </c>
      <c r="X6" s="20">
        <f t="shared" si="3"/>
        <v>12.42</v>
      </c>
      <c r="Y6" s="21">
        <f>IF(Y7="",NA(),Y7)</f>
        <v>100.36</v>
      </c>
      <c r="Z6" s="21">
        <f t="shared" ref="Z6:AH6" si="4">IF(Z7="",NA(),Z7)</f>
        <v>99.97</v>
      </c>
      <c r="AA6" s="21">
        <f t="shared" si="4"/>
        <v>100.1</v>
      </c>
      <c r="AB6" s="21">
        <f t="shared" si="4"/>
        <v>98.92</v>
      </c>
      <c r="AC6" s="21">
        <f t="shared" si="4"/>
        <v>111.26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18.41</v>
      </c>
      <c r="BG6" s="21">
        <f t="shared" ref="BG6:BO6" si="7">IF(BG7="",NA(),BG7)</f>
        <v>31.4</v>
      </c>
      <c r="BH6" s="21">
        <f t="shared" si="7"/>
        <v>30.84</v>
      </c>
      <c r="BI6" s="21">
        <f t="shared" si="7"/>
        <v>30.39</v>
      </c>
      <c r="BJ6" s="21">
        <f t="shared" si="7"/>
        <v>36.270000000000003</v>
      </c>
      <c r="BK6" s="21">
        <f t="shared" si="7"/>
        <v>421.25</v>
      </c>
      <c r="BL6" s="21">
        <f t="shared" si="7"/>
        <v>398.42</v>
      </c>
      <c r="BM6" s="21">
        <f t="shared" si="7"/>
        <v>393.35</v>
      </c>
      <c r="BN6" s="21">
        <f t="shared" si="7"/>
        <v>397.03</v>
      </c>
      <c r="BO6" s="21">
        <f t="shared" si="7"/>
        <v>424.95</v>
      </c>
      <c r="BP6" s="20" t="str">
        <f>IF(BP7="","",IF(BP7="-","【-】","【"&amp;SUBSTITUTE(TEXT(BP7,"#,##0.00"),"-","△")&amp;"】"))</f>
        <v>【349.83】</v>
      </c>
      <c r="BQ6" s="21">
        <f>IF(BQ7="",NA(),BQ7)</f>
        <v>26.24</v>
      </c>
      <c r="BR6" s="21">
        <f t="shared" ref="BR6:BZ6" si="8">IF(BR7="",NA(),BR7)</f>
        <v>29.73</v>
      </c>
      <c r="BS6" s="21">
        <f t="shared" si="8"/>
        <v>29.36</v>
      </c>
      <c r="BT6" s="21">
        <f t="shared" si="8"/>
        <v>27.51</v>
      </c>
      <c r="BU6" s="21">
        <f t="shared" si="8"/>
        <v>23.17</v>
      </c>
      <c r="BV6" s="21">
        <f t="shared" si="8"/>
        <v>53.23</v>
      </c>
      <c r="BW6" s="21">
        <f t="shared" si="8"/>
        <v>50.7</v>
      </c>
      <c r="BX6" s="21">
        <f t="shared" si="8"/>
        <v>48.13</v>
      </c>
      <c r="BY6" s="21">
        <f t="shared" si="8"/>
        <v>46.58</v>
      </c>
      <c r="BZ6" s="21">
        <f t="shared" si="8"/>
        <v>41.67</v>
      </c>
      <c r="CA6" s="20" t="str">
        <f>IF(CA7="","",IF(CA7="-","【-】","【"&amp;SUBSTITUTE(TEXT(CA7,"#,##0.00"),"-","△")&amp;"】"))</f>
        <v>【53.65】</v>
      </c>
      <c r="CB6" s="21">
        <f>IF(CB7="",NA(),CB7)</f>
        <v>662.97</v>
      </c>
      <c r="CC6" s="21">
        <f t="shared" ref="CC6:CK6" si="9">IF(CC7="",NA(),CC7)</f>
        <v>463.16</v>
      </c>
      <c r="CD6" s="21">
        <f t="shared" si="9"/>
        <v>468.79</v>
      </c>
      <c r="CE6" s="21">
        <f t="shared" si="9"/>
        <v>501.18</v>
      </c>
      <c r="CF6" s="21">
        <f t="shared" si="9"/>
        <v>490.6</v>
      </c>
      <c r="CG6" s="21">
        <f t="shared" si="9"/>
        <v>283.3</v>
      </c>
      <c r="CH6" s="21">
        <f t="shared" si="9"/>
        <v>289.81</v>
      </c>
      <c r="CI6" s="21">
        <f t="shared" si="9"/>
        <v>301.54000000000002</v>
      </c>
      <c r="CJ6" s="21">
        <f t="shared" si="9"/>
        <v>311.73</v>
      </c>
      <c r="CK6" s="21">
        <f t="shared" si="9"/>
        <v>326.49</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58.26</v>
      </c>
      <c r="CU6" s="21">
        <f t="shared" si="10"/>
        <v>56.76</v>
      </c>
      <c r="CV6" s="21">
        <f t="shared" si="10"/>
        <v>58.02</v>
      </c>
      <c r="CW6" s="20" t="str">
        <f>IF(CW7="","",IF(CW7="-","【-】","【"&amp;SUBSTITUTE(TEXT(CW7,"#,##0.00"),"-","△")&amp;"】"))</f>
        <v>【54.61】</v>
      </c>
      <c r="CX6" s="21">
        <f>IF(CX7="",NA(),CX7)</f>
        <v>18.5</v>
      </c>
      <c r="CY6" s="21">
        <f t="shared" ref="CY6:DG6" si="11">IF(CY7="",NA(),CY7)</f>
        <v>18.09</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242012</v>
      </c>
      <c r="D7" s="23">
        <v>47</v>
      </c>
      <c r="E7" s="23">
        <v>18</v>
      </c>
      <c r="F7" s="23">
        <v>0</v>
      </c>
      <c r="G7" s="23">
        <v>0</v>
      </c>
      <c r="H7" s="23" t="s">
        <v>97</v>
      </c>
      <c r="I7" s="23" t="s">
        <v>98</v>
      </c>
      <c r="J7" s="23" t="s">
        <v>99</v>
      </c>
      <c r="K7" s="23" t="s">
        <v>100</v>
      </c>
      <c r="L7" s="23" t="s">
        <v>101</v>
      </c>
      <c r="M7" s="23" t="s">
        <v>102</v>
      </c>
      <c r="N7" s="24" t="s">
        <v>103</v>
      </c>
      <c r="O7" s="24" t="s">
        <v>104</v>
      </c>
      <c r="P7" s="24">
        <v>2.91</v>
      </c>
      <c r="Q7" s="24">
        <v>100</v>
      </c>
      <c r="R7" s="24">
        <v>2519</v>
      </c>
      <c r="S7" s="24">
        <v>271000</v>
      </c>
      <c r="T7" s="24">
        <v>711.18</v>
      </c>
      <c r="U7" s="24">
        <v>381.06</v>
      </c>
      <c r="V7" s="24">
        <v>7843</v>
      </c>
      <c r="W7" s="24">
        <v>631.46</v>
      </c>
      <c r="X7" s="24">
        <v>12.42</v>
      </c>
      <c r="Y7" s="24">
        <v>100.36</v>
      </c>
      <c r="Z7" s="24">
        <v>99.97</v>
      </c>
      <c r="AA7" s="24">
        <v>100.1</v>
      </c>
      <c r="AB7" s="24">
        <v>98.92</v>
      </c>
      <c r="AC7" s="24">
        <v>111.26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18.41</v>
      </c>
      <c r="BG7" s="24">
        <v>31.4</v>
      </c>
      <c r="BH7" s="24">
        <v>30.84</v>
      </c>
      <c r="BI7" s="24">
        <v>30.39</v>
      </c>
      <c r="BJ7" s="24">
        <v>36.270000000000003</v>
      </c>
      <c r="BK7" s="24">
        <v>421.25</v>
      </c>
      <c r="BL7" s="24">
        <v>398.42</v>
      </c>
      <c r="BM7" s="24">
        <v>393.35</v>
      </c>
      <c r="BN7" s="24">
        <v>397.03</v>
      </c>
      <c r="BO7" s="24">
        <v>424.95</v>
      </c>
      <c r="BP7" s="24">
        <v>349.83</v>
      </c>
      <c r="BQ7" s="24">
        <v>26.24</v>
      </c>
      <c r="BR7" s="24">
        <v>29.73</v>
      </c>
      <c r="BS7" s="24">
        <v>29.36</v>
      </c>
      <c r="BT7" s="24">
        <v>27.51</v>
      </c>
      <c r="BU7" s="24">
        <v>23.17</v>
      </c>
      <c r="BV7" s="24">
        <v>53.23</v>
      </c>
      <c r="BW7" s="24">
        <v>50.7</v>
      </c>
      <c r="BX7" s="24">
        <v>48.13</v>
      </c>
      <c r="BY7" s="24">
        <v>46.58</v>
      </c>
      <c r="BZ7" s="24">
        <v>41.67</v>
      </c>
      <c r="CA7" s="24">
        <v>53.65</v>
      </c>
      <c r="CB7" s="24">
        <v>662.97</v>
      </c>
      <c r="CC7" s="24">
        <v>463.16</v>
      </c>
      <c r="CD7" s="24">
        <v>468.79</v>
      </c>
      <c r="CE7" s="24">
        <v>501.18</v>
      </c>
      <c r="CF7" s="24">
        <v>490.6</v>
      </c>
      <c r="CG7" s="24">
        <v>283.3</v>
      </c>
      <c r="CH7" s="24">
        <v>289.81</v>
      </c>
      <c r="CI7" s="24">
        <v>301.54000000000002</v>
      </c>
      <c r="CJ7" s="24">
        <v>311.73</v>
      </c>
      <c r="CK7" s="24">
        <v>326.49</v>
      </c>
      <c r="CL7" s="24">
        <v>307.86</v>
      </c>
      <c r="CM7" s="24" t="s">
        <v>103</v>
      </c>
      <c r="CN7" s="24" t="s">
        <v>103</v>
      </c>
      <c r="CO7" s="24" t="s">
        <v>103</v>
      </c>
      <c r="CP7" s="24" t="s">
        <v>103</v>
      </c>
      <c r="CQ7" s="24" t="s">
        <v>103</v>
      </c>
      <c r="CR7" s="24">
        <v>55.96</v>
      </c>
      <c r="CS7" s="24">
        <v>56.45</v>
      </c>
      <c r="CT7" s="24">
        <v>58.26</v>
      </c>
      <c r="CU7" s="24">
        <v>56.76</v>
      </c>
      <c r="CV7" s="24">
        <v>58.02</v>
      </c>
      <c r="CW7" s="24">
        <v>54.61</v>
      </c>
      <c r="CX7" s="24">
        <v>18.5</v>
      </c>
      <c r="CY7" s="24">
        <v>18.09</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