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0D9F03E1-C0A1-4707-9027-BDD3549E9F0C}" xr6:coauthVersionLast="47" xr6:coauthVersionMax="47" xr10:uidLastSave="{00000000-0000-0000-0000-000000000000}"/>
  <bookViews>
    <workbookView xWindow="-120" yWindow="-120" windowWidth="29040" windowHeight="15720" tabRatio="601" xr2:uid="{00000000-000D-0000-FFFF-FFFF00000000}"/>
  </bookViews>
  <sheets>
    <sheet name="管理シート（本体）" sheetId="5" r:id="rId1"/>
    <sheet name="R7.10" sheetId="8" r:id="rId2"/>
    <sheet name="R7.11" sheetId="9" r:id="rId3"/>
    <sheet name="R7.12" sheetId="10" r:id="rId4"/>
    <sheet name="R8.01" sheetId="11" r:id="rId5"/>
    <sheet name="R8.02" sheetId="12" r:id="rId6"/>
    <sheet name="R8.03" sheetId="13" r:id="rId7"/>
    <sheet name="R8.04" sheetId="14" r:id="rId8"/>
    <sheet name="R8.05" sheetId="15" r:id="rId9"/>
    <sheet name="R8.06" sheetId="16" r:id="rId10"/>
  </sheets>
  <definedNames>
    <definedName name="_xlnm._FilterDatabase" localSheetId="0" hidden="1">'管理シート（本体）'!$A$12:$DE$30</definedName>
    <definedName name="_xlnm.Print_Titles" localSheetId="1">'R7.10'!$7:$7</definedName>
    <definedName name="_xlnm.Print_Titles" localSheetId="2">'R7.11'!$7:$7</definedName>
    <definedName name="_xlnm.Print_Titles" localSheetId="3">'R7.12'!$7:$7</definedName>
    <definedName name="_xlnm.Print_Titles" localSheetId="4">'R8.01'!$7:$7</definedName>
    <definedName name="_xlnm.Print_Titles" localSheetId="5">'R8.02'!$7:$7</definedName>
    <definedName name="_xlnm.Print_Titles" localSheetId="6">'R8.03'!$7:$7</definedName>
    <definedName name="_xlnm.Print_Titles" localSheetId="7">'R8.04'!$7:$7</definedName>
    <definedName name="_xlnm.Print_Titles" localSheetId="8">'R8.05'!$7:$7</definedName>
    <definedName name="_xlnm.Print_Titles" localSheetId="9">'R8.06'!$7:$7</definedName>
    <definedName name="_xlnm.Print_Titles" localSheetId="0">'管理シート（本体）'!$9:$12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4" i="5" l="1"/>
  <c r="AI15" i="5"/>
  <c r="AI16" i="5"/>
  <c r="AI17" i="5"/>
  <c r="AI18" i="5"/>
  <c r="AI19" i="5"/>
  <c r="AI20" i="5"/>
  <c r="AI21" i="5"/>
  <c r="AI22" i="5"/>
  <c r="AI23" i="5"/>
  <c r="AI24" i="5"/>
  <c r="AI25" i="5"/>
  <c r="AI26" i="5"/>
  <c r="AI27" i="5"/>
  <c r="AI28" i="5"/>
  <c r="AI13" i="5"/>
  <c r="AG14" i="5"/>
  <c r="AG15" i="5"/>
  <c r="AG16" i="5"/>
  <c r="AG17" i="5"/>
  <c r="AG18" i="5"/>
  <c r="AG19" i="5"/>
  <c r="AG20" i="5"/>
  <c r="AG21" i="5"/>
  <c r="AG22" i="5"/>
  <c r="AG23" i="5"/>
  <c r="AG24" i="5"/>
  <c r="AG25" i="5"/>
  <c r="AG26" i="5"/>
  <c r="AG27" i="5"/>
  <c r="AG28" i="5"/>
  <c r="AG13" i="5"/>
  <c r="M29" i="5"/>
  <c r="BL65" i="5" l="1"/>
  <c r="AN29" i="5" l="1"/>
  <c r="AQ29" i="5"/>
  <c r="AO29" i="5"/>
  <c r="AM29" i="5"/>
  <c r="AK29" i="5"/>
  <c r="AC38" i="5"/>
  <c r="AB38" i="5"/>
  <c r="AA38" i="5"/>
  <c r="Z38" i="5"/>
  <c r="AC34" i="5"/>
  <c r="AB34" i="5"/>
  <c r="AA34" i="5"/>
  <c r="Z34" i="5"/>
  <c r="Z29" i="5" l="1"/>
  <c r="AN30" i="5" s="1"/>
  <c r="AC29" i="5"/>
  <c r="AB29" i="5"/>
  <c r="T29" i="5" l="1"/>
  <c r="V17" i="5"/>
  <c r="V13" i="5"/>
  <c r="X13" i="5" s="1"/>
  <c r="AS29" i="5"/>
  <c r="AA29" i="5"/>
  <c r="AQ30" i="5" s="1"/>
  <c r="BD13" i="5"/>
  <c r="AZ29" i="5"/>
  <c r="AX29" i="5"/>
  <c r="AV29" i="5"/>
  <c r="AR29" i="5"/>
  <c r="AT29" i="5"/>
  <c r="BB13" i="5"/>
  <c r="AV30" i="5" l="1"/>
  <c r="AS30" i="5"/>
  <c r="BF13" i="5"/>
  <c r="CB63" i="5"/>
  <c r="CB62" i="5"/>
  <c r="CC65" i="5"/>
  <c r="CC63" i="5"/>
  <c r="CC62" i="5"/>
  <c r="CD65" i="5"/>
  <c r="CD63" i="5"/>
  <c r="CD62" i="5"/>
  <c r="BY47" i="5"/>
  <c r="BY45" i="5"/>
  <c r="BY44" i="5"/>
  <c r="BS44" i="5"/>
  <c r="BR65" i="5"/>
  <c r="BR63" i="5"/>
  <c r="BR62" i="5"/>
  <c r="BQ65" i="5"/>
  <c r="BQ63" i="5"/>
  <c r="BQ62" i="5"/>
  <c r="BP65" i="5"/>
  <c r="BP63" i="5"/>
  <c r="BP62" i="5"/>
  <c r="BR56" i="5" l="1"/>
  <c r="BR55" i="5"/>
  <c r="BR54" i="5"/>
  <c r="BR53" i="5"/>
  <c r="BQ56" i="5"/>
  <c r="BQ55" i="5"/>
  <c r="BQ54" i="5"/>
  <c r="BQ53" i="5"/>
  <c r="BP56" i="5"/>
  <c r="BP55" i="5"/>
  <c r="BP54" i="5"/>
  <c r="BP53" i="5"/>
  <c r="BJ53" i="5"/>
  <c r="BQ47" i="5"/>
  <c r="BR45" i="5"/>
  <c r="BR44" i="5"/>
  <c r="BL63" i="5"/>
  <c r="BL62" i="5"/>
  <c r="BK65" i="5"/>
  <c r="BK63" i="5"/>
  <c r="BK62" i="5"/>
  <c r="BJ65" i="5"/>
  <c r="BJ63" i="5"/>
  <c r="BJ62" i="5"/>
  <c r="BL53" i="5"/>
  <c r="BL56" i="5"/>
  <c r="BL55" i="5"/>
  <c r="BL54" i="5"/>
  <c r="BK56" i="5"/>
  <c r="BK55" i="5"/>
  <c r="BK54" i="5"/>
  <c r="BK53" i="5"/>
  <c r="BJ56" i="5"/>
  <c r="BJ55" i="5"/>
  <c r="BJ54" i="5"/>
  <c r="BM47" i="5"/>
  <c r="BM45" i="5"/>
  <c r="BM44" i="5"/>
  <c r="BL47" i="5"/>
  <c r="BL45" i="5"/>
  <c r="BL44" i="5"/>
  <c r="BK47" i="5"/>
  <c r="BK45" i="5"/>
  <c r="BK44" i="5"/>
  <c r="BJ47" i="5"/>
  <c r="BJ45" i="5"/>
  <c r="BJ44" i="5"/>
  <c r="BG65" i="5"/>
  <c r="BG63" i="5"/>
  <c r="BG62" i="5"/>
  <c r="BF62" i="5"/>
  <c r="BF65" i="5"/>
  <c r="BF63" i="5"/>
  <c r="BE65" i="5"/>
  <c r="BE63" i="5"/>
  <c r="BE62" i="5"/>
  <c r="BD65" i="5"/>
  <c r="BD63" i="5"/>
  <c r="BD62" i="5"/>
  <c r="BG56" i="5"/>
  <c r="BG55" i="5"/>
  <c r="BG54" i="5"/>
  <c r="BG53" i="5"/>
  <c r="BF53" i="5"/>
  <c r="BF56" i="5"/>
  <c r="BF55" i="5"/>
  <c r="BF54" i="5"/>
  <c r="BE56" i="5"/>
  <c r="BE55" i="5"/>
  <c r="BE54" i="5"/>
  <c r="BE53" i="5"/>
  <c r="BD56" i="5"/>
  <c r="BD55" i="5"/>
  <c r="BD54" i="5"/>
  <c r="BD53" i="5"/>
  <c r="BF47" i="5"/>
  <c r="BF45" i="5"/>
  <c r="BF44" i="5"/>
  <c r="BE47" i="5"/>
  <c r="BE45" i="5"/>
  <c r="BE44" i="5"/>
  <c r="BD44" i="5"/>
  <c r="BD47" i="5"/>
  <c r="BD45" i="5"/>
  <c r="BV56" i="5"/>
  <c r="CC56" i="5"/>
  <c r="CH56" i="5"/>
  <c r="CI65" i="5"/>
  <c r="CU56" i="5"/>
  <c r="CV62" i="5"/>
  <c r="DB65" i="5"/>
  <c r="DB63" i="5"/>
  <c r="DB62" i="5"/>
  <c r="DA65" i="5"/>
  <c r="DA63" i="5"/>
  <c r="DA62" i="5"/>
  <c r="DB54" i="5"/>
  <c r="DB56" i="5"/>
  <c r="DB55" i="5"/>
  <c r="DB53" i="5"/>
  <c r="DA56" i="5"/>
  <c r="DA55" i="5"/>
  <c r="DA54" i="5"/>
  <c r="DA53" i="5"/>
  <c r="CZ56" i="5"/>
  <c r="CZ55" i="5"/>
  <c r="CZ54" i="5"/>
  <c r="CZ53" i="5"/>
  <c r="CZ65" i="5"/>
  <c r="CZ63" i="5"/>
  <c r="CZ62" i="5"/>
  <c r="BF57" i="5" l="1"/>
  <c r="BG57" i="5"/>
  <c r="F23" i="16"/>
  <c r="F22" i="16"/>
  <c r="F21" i="16"/>
  <c r="F20" i="16"/>
  <c r="F19" i="16"/>
  <c r="F18" i="16"/>
  <c r="F17" i="16"/>
  <c r="F16" i="16"/>
  <c r="F15" i="16"/>
  <c r="F14" i="16"/>
  <c r="F13" i="16"/>
  <c r="F12" i="16"/>
  <c r="F32" i="16" s="1"/>
  <c r="F11" i="16"/>
  <c r="F10" i="16"/>
  <c r="F9" i="16"/>
  <c r="F8" i="16"/>
  <c r="I35" i="16"/>
  <c r="H35" i="16"/>
  <c r="G35" i="16"/>
  <c r="F35" i="16"/>
  <c r="I34" i="16"/>
  <c r="H34" i="16"/>
  <c r="G34" i="16"/>
  <c r="F34" i="16"/>
  <c r="I33" i="16"/>
  <c r="H33" i="16"/>
  <c r="G33" i="16"/>
  <c r="F33" i="16"/>
  <c r="I29" i="16"/>
  <c r="H29" i="16"/>
  <c r="G29" i="16"/>
  <c r="F29" i="16"/>
  <c r="I28" i="16"/>
  <c r="H28" i="16"/>
  <c r="G28" i="16"/>
  <c r="F28" i="16"/>
  <c r="I27" i="16"/>
  <c r="H27" i="16"/>
  <c r="G27" i="16"/>
  <c r="F27" i="16"/>
  <c r="I26" i="16"/>
  <c r="H26" i="16"/>
  <c r="G26" i="16"/>
  <c r="F26" i="16"/>
  <c r="I25" i="16"/>
  <c r="H25" i="16"/>
  <c r="G25" i="16"/>
  <c r="F25" i="16"/>
  <c r="I24" i="16"/>
  <c r="H24" i="16"/>
  <c r="G24" i="16"/>
  <c r="F24" i="16"/>
  <c r="F23" i="15"/>
  <c r="F22" i="15"/>
  <c r="F21" i="15"/>
  <c r="F20" i="15"/>
  <c r="F19" i="15"/>
  <c r="F18" i="15"/>
  <c r="F17" i="15"/>
  <c r="F16" i="15"/>
  <c r="F15" i="15"/>
  <c r="F14" i="15"/>
  <c r="F13" i="15"/>
  <c r="F12" i="15"/>
  <c r="F32" i="15" s="1"/>
  <c r="F11" i="15"/>
  <c r="F10" i="15"/>
  <c r="F9" i="15"/>
  <c r="F8" i="15"/>
  <c r="I35" i="15"/>
  <c r="H35" i="15"/>
  <c r="G35" i="15"/>
  <c r="F35" i="15"/>
  <c r="I34" i="15"/>
  <c r="H34" i="15"/>
  <c r="G34" i="15"/>
  <c r="F34" i="15"/>
  <c r="I33" i="15"/>
  <c r="H33" i="15"/>
  <c r="G33" i="15"/>
  <c r="F33" i="15"/>
  <c r="I29" i="15"/>
  <c r="H29" i="15"/>
  <c r="G29" i="15"/>
  <c r="F29" i="15"/>
  <c r="I28" i="15"/>
  <c r="H28" i="15"/>
  <c r="G28" i="15"/>
  <c r="F28" i="15"/>
  <c r="I27" i="15"/>
  <c r="H27" i="15"/>
  <c r="G27" i="15"/>
  <c r="F27" i="15"/>
  <c r="I26" i="15"/>
  <c r="H26" i="15"/>
  <c r="G26" i="15"/>
  <c r="F26" i="15"/>
  <c r="I25" i="15"/>
  <c r="H25" i="15"/>
  <c r="G25" i="15"/>
  <c r="F25" i="15"/>
  <c r="I24" i="15"/>
  <c r="H24" i="15"/>
  <c r="G24" i="15"/>
  <c r="F24" i="15"/>
  <c r="F20" i="14"/>
  <c r="F18" i="14"/>
  <c r="F23" i="14"/>
  <c r="F22" i="14"/>
  <c r="F21" i="14"/>
  <c r="F19" i="14"/>
  <c r="F17" i="14"/>
  <c r="F16" i="14"/>
  <c r="F15" i="14"/>
  <c r="F14" i="14"/>
  <c r="F13" i="14"/>
  <c r="F12" i="14"/>
  <c r="F32" i="14" s="1"/>
  <c r="F11" i="14"/>
  <c r="F10" i="14"/>
  <c r="F9" i="14"/>
  <c r="F8" i="14"/>
  <c r="I35" i="14"/>
  <c r="H35" i="14"/>
  <c r="G35" i="14"/>
  <c r="F35" i="14"/>
  <c r="I34" i="14"/>
  <c r="H34" i="14"/>
  <c r="G34" i="14"/>
  <c r="F34" i="14"/>
  <c r="I33" i="14"/>
  <c r="H33" i="14"/>
  <c r="G33" i="14"/>
  <c r="F33" i="14"/>
  <c r="I29" i="14"/>
  <c r="H29" i="14"/>
  <c r="G29" i="14"/>
  <c r="F29" i="14"/>
  <c r="I28" i="14"/>
  <c r="H28" i="14"/>
  <c r="G28" i="14"/>
  <c r="F28" i="14"/>
  <c r="I27" i="14"/>
  <c r="H27" i="14"/>
  <c r="G27" i="14"/>
  <c r="F27" i="14"/>
  <c r="I26" i="14"/>
  <c r="H26" i="14"/>
  <c r="G26" i="14"/>
  <c r="F26" i="14"/>
  <c r="I25" i="14"/>
  <c r="H25" i="14"/>
  <c r="G25" i="14"/>
  <c r="F25" i="14"/>
  <c r="I24" i="14"/>
  <c r="H24" i="14"/>
  <c r="G24" i="14"/>
  <c r="F24" i="14"/>
  <c r="F23" i="13"/>
  <c r="F22" i="13"/>
  <c r="F21" i="13"/>
  <c r="F20" i="13"/>
  <c r="F19" i="13"/>
  <c r="F18" i="13"/>
  <c r="F17" i="13"/>
  <c r="F16" i="13"/>
  <c r="F15" i="13"/>
  <c r="F14" i="13"/>
  <c r="F13" i="13"/>
  <c r="F12" i="13"/>
  <c r="F32" i="13" s="1"/>
  <c r="F11" i="13"/>
  <c r="F10" i="13"/>
  <c r="F9" i="13"/>
  <c r="F8" i="13"/>
  <c r="I35" i="13"/>
  <c r="H35" i="13"/>
  <c r="G35" i="13"/>
  <c r="F35" i="13"/>
  <c r="I34" i="13"/>
  <c r="H34" i="13"/>
  <c r="G34" i="13"/>
  <c r="F34" i="13"/>
  <c r="I33" i="13"/>
  <c r="H33" i="13"/>
  <c r="G33" i="13"/>
  <c r="F33" i="13"/>
  <c r="I29" i="13"/>
  <c r="H29" i="13"/>
  <c r="G29" i="13"/>
  <c r="F29" i="13"/>
  <c r="I28" i="13"/>
  <c r="H28" i="13"/>
  <c r="G28" i="13"/>
  <c r="F28" i="13"/>
  <c r="I27" i="13"/>
  <c r="H27" i="13"/>
  <c r="G27" i="13"/>
  <c r="F27" i="13"/>
  <c r="I26" i="13"/>
  <c r="H26" i="13"/>
  <c r="G26" i="13"/>
  <c r="F26" i="13"/>
  <c r="I25" i="13"/>
  <c r="H25" i="13"/>
  <c r="G25" i="13"/>
  <c r="F25" i="13"/>
  <c r="I24" i="13"/>
  <c r="H24" i="13"/>
  <c r="G24" i="13"/>
  <c r="F24" i="13"/>
  <c r="F23" i="12"/>
  <c r="F22" i="12"/>
  <c r="F21" i="12"/>
  <c r="F20" i="12"/>
  <c r="F19" i="12"/>
  <c r="F18" i="12"/>
  <c r="F17" i="12"/>
  <c r="F16" i="12"/>
  <c r="F15" i="12"/>
  <c r="F14" i="12"/>
  <c r="F13" i="12"/>
  <c r="F12" i="12"/>
  <c r="F32" i="12" s="1"/>
  <c r="F11" i="12"/>
  <c r="F10" i="12"/>
  <c r="F9" i="12"/>
  <c r="F8" i="12"/>
  <c r="I35" i="12"/>
  <c r="H35" i="12"/>
  <c r="G35" i="12"/>
  <c r="F35" i="12"/>
  <c r="I34" i="12"/>
  <c r="H34" i="12"/>
  <c r="G34" i="12"/>
  <c r="F34" i="12"/>
  <c r="I33" i="12"/>
  <c r="H33" i="12"/>
  <c r="G33" i="12"/>
  <c r="F33" i="12"/>
  <c r="I29" i="12"/>
  <c r="H29" i="12"/>
  <c r="G29" i="12"/>
  <c r="F29" i="12"/>
  <c r="I28" i="12"/>
  <c r="H28" i="12"/>
  <c r="G28" i="12"/>
  <c r="F28" i="12"/>
  <c r="I27" i="12"/>
  <c r="H27" i="12"/>
  <c r="G27" i="12"/>
  <c r="F27" i="12"/>
  <c r="I26" i="12"/>
  <c r="H26" i="12"/>
  <c r="G26" i="12"/>
  <c r="F26" i="12"/>
  <c r="I25" i="12"/>
  <c r="H25" i="12"/>
  <c r="G25" i="12"/>
  <c r="F25" i="12"/>
  <c r="I24" i="12"/>
  <c r="H24" i="12"/>
  <c r="G24" i="12"/>
  <c r="F24" i="12"/>
  <c r="F23" i="11"/>
  <c r="F22" i="11"/>
  <c r="F21" i="11"/>
  <c r="F20" i="11"/>
  <c r="F19" i="11"/>
  <c r="F18" i="11"/>
  <c r="F17" i="11"/>
  <c r="F16" i="11"/>
  <c r="F15" i="11"/>
  <c r="F14" i="11"/>
  <c r="F13" i="11"/>
  <c r="F12" i="11"/>
  <c r="F32" i="11" s="1"/>
  <c r="F11" i="11"/>
  <c r="F10" i="11"/>
  <c r="F9" i="11"/>
  <c r="F8" i="11"/>
  <c r="I35" i="11"/>
  <c r="H35" i="11"/>
  <c r="G35" i="11"/>
  <c r="F35" i="11"/>
  <c r="I34" i="11"/>
  <c r="H34" i="11"/>
  <c r="G34" i="11"/>
  <c r="F34" i="11"/>
  <c r="I33" i="11"/>
  <c r="H33" i="11"/>
  <c r="G33" i="11"/>
  <c r="F33" i="11"/>
  <c r="I29" i="11"/>
  <c r="H29" i="11"/>
  <c r="G29" i="11"/>
  <c r="F29" i="11"/>
  <c r="I28" i="11"/>
  <c r="H28" i="11"/>
  <c r="G28" i="11"/>
  <c r="F28" i="11"/>
  <c r="I27" i="11"/>
  <c r="H27" i="11"/>
  <c r="G27" i="11"/>
  <c r="F27" i="11"/>
  <c r="I26" i="11"/>
  <c r="H26" i="11"/>
  <c r="G26" i="11"/>
  <c r="F26" i="11"/>
  <c r="I25" i="11"/>
  <c r="H25" i="11"/>
  <c r="G25" i="11"/>
  <c r="F25" i="11"/>
  <c r="I24" i="11"/>
  <c r="H24" i="11"/>
  <c r="G24" i="11"/>
  <c r="F24" i="11"/>
  <c r="G34" i="10"/>
  <c r="F23" i="10"/>
  <c r="F22" i="10"/>
  <c r="F21" i="10"/>
  <c r="F20" i="10"/>
  <c r="F19" i="10"/>
  <c r="F18" i="10"/>
  <c r="F17" i="10"/>
  <c r="F16" i="10"/>
  <c r="F15" i="10"/>
  <c r="F14" i="10"/>
  <c r="F13" i="10"/>
  <c r="F12" i="10"/>
  <c r="F32" i="10" s="1"/>
  <c r="F11" i="10"/>
  <c r="F10" i="10"/>
  <c r="F9" i="10"/>
  <c r="F8" i="10"/>
  <c r="I35" i="10"/>
  <c r="H35" i="10"/>
  <c r="G35" i="10"/>
  <c r="F35" i="10"/>
  <c r="I34" i="10"/>
  <c r="H34" i="10"/>
  <c r="F34" i="10"/>
  <c r="I33" i="10"/>
  <c r="H33" i="10"/>
  <c r="G33" i="10"/>
  <c r="F33" i="10"/>
  <c r="I29" i="10"/>
  <c r="H29" i="10"/>
  <c r="G29" i="10"/>
  <c r="F29" i="10"/>
  <c r="I28" i="10"/>
  <c r="H28" i="10"/>
  <c r="G28" i="10"/>
  <c r="F28" i="10"/>
  <c r="I27" i="10"/>
  <c r="H27" i="10"/>
  <c r="G27" i="10"/>
  <c r="F27" i="10"/>
  <c r="I26" i="10"/>
  <c r="H26" i="10"/>
  <c r="G26" i="10"/>
  <c r="F26" i="10"/>
  <c r="I25" i="10"/>
  <c r="H25" i="10"/>
  <c r="G25" i="10"/>
  <c r="F25" i="10"/>
  <c r="I24" i="10"/>
  <c r="H24" i="10"/>
  <c r="G24" i="10"/>
  <c r="F24" i="10"/>
  <c r="F23" i="9"/>
  <c r="F22" i="9"/>
  <c r="F21" i="9"/>
  <c r="F20" i="9"/>
  <c r="F19" i="9"/>
  <c r="F18" i="9"/>
  <c r="F17" i="9"/>
  <c r="F16" i="9"/>
  <c r="F15" i="9"/>
  <c r="F14" i="9"/>
  <c r="F13" i="9"/>
  <c r="F12" i="9"/>
  <c r="F32" i="9" s="1"/>
  <c r="F11" i="9"/>
  <c r="F10" i="9"/>
  <c r="F9" i="9"/>
  <c r="F8" i="9"/>
  <c r="I35" i="9"/>
  <c r="H35" i="9"/>
  <c r="G35" i="9"/>
  <c r="F35" i="9"/>
  <c r="I34" i="9"/>
  <c r="H34" i="9"/>
  <c r="G34" i="9"/>
  <c r="F34" i="9"/>
  <c r="I33" i="9"/>
  <c r="H33" i="9"/>
  <c r="G33" i="9"/>
  <c r="F33" i="9"/>
  <c r="I29" i="9"/>
  <c r="H29" i="9"/>
  <c r="G29" i="9"/>
  <c r="F29" i="9"/>
  <c r="I28" i="9"/>
  <c r="H28" i="9"/>
  <c r="G28" i="9"/>
  <c r="F28" i="9"/>
  <c r="I27" i="9"/>
  <c r="H27" i="9"/>
  <c r="G27" i="9"/>
  <c r="F27" i="9"/>
  <c r="I26" i="9"/>
  <c r="H26" i="9"/>
  <c r="G26" i="9"/>
  <c r="F26" i="9"/>
  <c r="I25" i="9"/>
  <c r="H25" i="9"/>
  <c r="G25" i="9"/>
  <c r="F25" i="9"/>
  <c r="I24" i="9"/>
  <c r="H24" i="9"/>
  <c r="G24" i="9"/>
  <c r="F24" i="9"/>
  <c r="F23" i="8"/>
  <c r="F22" i="8"/>
  <c r="F21" i="8"/>
  <c r="F20" i="8"/>
  <c r="F19" i="8"/>
  <c r="F18" i="8"/>
  <c r="F17" i="8"/>
  <c r="F16" i="8"/>
  <c r="F15" i="8"/>
  <c r="F14" i="8"/>
  <c r="F13" i="8"/>
  <c r="F12" i="8"/>
  <c r="F32" i="8" s="1"/>
  <c r="F11" i="8"/>
  <c r="F10" i="8"/>
  <c r="F9" i="8"/>
  <c r="F8" i="8"/>
  <c r="G31" i="8"/>
  <c r="G30" i="8"/>
  <c r="G36" i="8"/>
  <c r="G35" i="8"/>
  <c r="I34" i="8"/>
  <c r="H34" i="8"/>
  <c r="G34" i="8"/>
  <c r="F34" i="8"/>
  <c r="G33" i="8"/>
  <c r="G32" i="8"/>
  <c r="I29" i="8"/>
  <c r="H29" i="8"/>
  <c r="G29" i="8"/>
  <c r="F29" i="8"/>
  <c r="I28" i="8"/>
  <c r="H28" i="8"/>
  <c r="G28" i="8"/>
  <c r="F28" i="8"/>
  <c r="I27" i="8"/>
  <c r="H27" i="8"/>
  <c r="G27" i="8"/>
  <c r="F27" i="8"/>
  <c r="I26" i="8"/>
  <c r="H26" i="8"/>
  <c r="G26" i="8"/>
  <c r="F26" i="8"/>
  <c r="I25" i="8"/>
  <c r="H25" i="8"/>
  <c r="G25" i="8"/>
  <c r="F25" i="8"/>
  <c r="I24" i="8"/>
  <c r="H24" i="8"/>
  <c r="G24" i="8"/>
  <c r="F24" i="8"/>
  <c r="H35" i="8"/>
  <c r="F35" i="8"/>
  <c r="F36" i="16" l="1"/>
  <c r="F31" i="9"/>
  <c r="F36" i="12"/>
  <c r="F31" i="16"/>
  <c r="F31" i="11"/>
  <c r="F36" i="11"/>
  <c r="F30" i="10"/>
  <c r="F31" i="12"/>
  <c r="F31" i="10"/>
  <c r="F31" i="8"/>
  <c r="F36" i="9"/>
  <c r="F31" i="14"/>
  <c r="F36" i="15"/>
  <c r="F31" i="15"/>
  <c r="F36" i="14"/>
  <c r="F36" i="13"/>
  <c r="F30" i="8"/>
  <c r="F30" i="16"/>
  <c r="F30" i="15"/>
  <c r="F30" i="14"/>
  <c r="F31" i="13"/>
  <c r="F30" i="13"/>
  <c r="F30" i="12"/>
  <c r="F30" i="11"/>
  <c r="F36" i="10"/>
  <c r="F30" i="9"/>
  <c r="F36" i="8"/>
  <c r="I35" i="8"/>
  <c r="F33" i="8"/>
  <c r="H33" i="8"/>
  <c r="I33" i="8"/>
  <c r="BJ15" i="5" l="1"/>
  <c r="BD14" i="5"/>
  <c r="CZ28" i="5"/>
  <c r="CZ27" i="5"/>
  <c r="CZ26" i="5"/>
  <c r="CZ25" i="5"/>
  <c r="CZ24" i="5"/>
  <c r="CZ23" i="5"/>
  <c r="CZ22" i="5"/>
  <c r="CZ21" i="5"/>
  <c r="CZ20" i="5"/>
  <c r="CZ19" i="5"/>
  <c r="CZ18" i="5"/>
  <c r="CZ17" i="5"/>
  <c r="CZ16" i="5"/>
  <c r="CZ15" i="5"/>
  <c r="CZ14" i="5"/>
  <c r="CZ13" i="5"/>
  <c r="CT28" i="5"/>
  <c r="CT27" i="5"/>
  <c r="CT26" i="5"/>
  <c r="CT25" i="5"/>
  <c r="CT24" i="5"/>
  <c r="CT23" i="5"/>
  <c r="CT22" i="5"/>
  <c r="CT21" i="5"/>
  <c r="CT20" i="5"/>
  <c r="CT19" i="5"/>
  <c r="CT18" i="5"/>
  <c r="CT17" i="5"/>
  <c r="CT16" i="5"/>
  <c r="CT15" i="5"/>
  <c r="CT14" i="5"/>
  <c r="CT13" i="5"/>
  <c r="CN28" i="5"/>
  <c r="CN27" i="5"/>
  <c r="CN26" i="5"/>
  <c r="CN25" i="5"/>
  <c r="CN24" i="5"/>
  <c r="CN23" i="5"/>
  <c r="CN22" i="5"/>
  <c r="CN21" i="5"/>
  <c r="CN20" i="5"/>
  <c r="CN19" i="5"/>
  <c r="CN18" i="5"/>
  <c r="CN17" i="5"/>
  <c r="CN16" i="5"/>
  <c r="CN15" i="5"/>
  <c r="CN14" i="5"/>
  <c r="CN13" i="5"/>
  <c r="CH28" i="5"/>
  <c r="CH27" i="5"/>
  <c r="CH26" i="5"/>
  <c r="CH25" i="5"/>
  <c r="CH24" i="5"/>
  <c r="CH23" i="5"/>
  <c r="CH22" i="5"/>
  <c r="CH21" i="5"/>
  <c r="CH20" i="5"/>
  <c r="CH19" i="5"/>
  <c r="CH18" i="5"/>
  <c r="CH17" i="5"/>
  <c r="CH16" i="5"/>
  <c r="CH15" i="5"/>
  <c r="CH14" i="5"/>
  <c r="CH13" i="5"/>
  <c r="CB28" i="5"/>
  <c r="CB27" i="5"/>
  <c r="CB26" i="5"/>
  <c r="CB25" i="5"/>
  <c r="CB24" i="5"/>
  <c r="CB23" i="5"/>
  <c r="CB22" i="5"/>
  <c r="CB21" i="5"/>
  <c r="CB20" i="5"/>
  <c r="CB19" i="5"/>
  <c r="CB18" i="5"/>
  <c r="CB17" i="5"/>
  <c r="CB16" i="5"/>
  <c r="CB15" i="5"/>
  <c r="CB14" i="5"/>
  <c r="CB13" i="5"/>
  <c r="BV28" i="5"/>
  <c r="BV27" i="5"/>
  <c r="BV26" i="5"/>
  <c r="BV25" i="5"/>
  <c r="BV24" i="5"/>
  <c r="BV23" i="5"/>
  <c r="BV22" i="5"/>
  <c r="BV21" i="5"/>
  <c r="BV20" i="5"/>
  <c r="BV19" i="5"/>
  <c r="BV18" i="5"/>
  <c r="BV17" i="5"/>
  <c r="BV16" i="5"/>
  <c r="BV15" i="5"/>
  <c r="BV14" i="5"/>
  <c r="BV13" i="5"/>
  <c r="BP28" i="5"/>
  <c r="BP27" i="5"/>
  <c r="BP26" i="5"/>
  <c r="BP25" i="5"/>
  <c r="BP24" i="5"/>
  <c r="BP23" i="5"/>
  <c r="BP22" i="5"/>
  <c r="BP21" i="5"/>
  <c r="BP20" i="5"/>
  <c r="BP19" i="5"/>
  <c r="BP18" i="5"/>
  <c r="BP17" i="5"/>
  <c r="BP16" i="5"/>
  <c r="BP15" i="5"/>
  <c r="BP14" i="5"/>
  <c r="BP13" i="5"/>
  <c r="BJ28" i="5"/>
  <c r="BJ27" i="5"/>
  <c r="BJ26" i="5"/>
  <c r="BJ25" i="5"/>
  <c r="BJ24" i="5"/>
  <c r="BJ23" i="5"/>
  <c r="BJ22" i="5"/>
  <c r="BJ21" i="5"/>
  <c r="BJ20" i="5"/>
  <c r="BJ19" i="5"/>
  <c r="BJ18" i="5"/>
  <c r="BJ17" i="5"/>
  <c r="BJ16" i="5"/>
  <c r="BJ14" i="5"/>
  <c r="BJ13" i="5"/>
  <c r="BD28" i="5"/>
  <c r="BD27" i="5"/>
  <c r="BD26" i="5"/>
  <c r="BD25" i="5"/>
  <c r="BD24" i="5"/>
  <c r="BG64" i="5" s="1"/>
  <c r="BD23" i="5"/>
  <c r="BD22" i="5"/>
  <c r="BD21" i="5"/>
  <c r="BD20" i="5"/>
  <c r="BD19" i="5"/>
  <c r="BD18" i="5"/>
  <c r="BD17" i="5"/>
  <c r="BD16" i="5"/>
  <c r="BD15" i="5"/>
  <c r="CV65" i="5"/>
  <c r="CU65" i="5"/>
  <c r="CT65" i="5"/>
  <c r="CV63" i="5"/>
  <c r="CU63" i="5"/>
  <c r="CT63" i="5"/>
  <c r="CU62" i="5"/>
  <c r="CT62" i="5"/>
  <c r="CV56" i="5"/>
  <c r="CT56" i="5"/>
  <c r="CV55" i="5"/>
  <c r="CU55" i="5"/>
  <c r="CT55" i="5"/>
  <c r="CV54" i="5"/>
  <c r="CU54" i="5"/>
  <c r="CT54" i="5"/>
  <c r="CV53" i="5"/>
  <c r="CU53" i="5"/>
  <c r="CT53" i="5"/>
  <c r="CP65" i="5"/>
  <c r="CO65" i="5"/>
  <c r="CN65" i="5"/>
  <c r="CP63" i="5"/>
  <c r="CO63" i="5"/>
  <c r="CN63" i="5"/>
  <c r="CP62" i="5"/>
  <c r="CO62" i="5"/>
  <c r="CN62" i="5"/>
  <c r="CP56" i="5"/>
  <c r="CO56" i="5"/>
  <c r="CN56" i="5"/>
  <c r="CP55" i="5"/>
  <c r="CO55" i="5"/>
  <c r="CN55" i="5"/>
  <c r="CP54" i="5"/>
  <c r="CO54" i="5"/>
  <c r="CN54" i="5"/>
  <c r="CP53" i="5"/>
  <c r="CO53" i="5"/>
  <c r="CN53" i="5"/>
  <c r="CJ65" i="5"/>
  <c r="CH65" i="5"/>
  <c r="CJ63" i="5"/>
  <c r="CI63" i="5"/>
  <c r="CH63" i="5"/>
  <c r="CJ62" i="5"/>
  <c r="CI62" i="5"/>
  <c r="CH62" i="5"/>
  <c r="CJ56" i="5"/>
  <c r="CI56" i="5"/>
  <c r="CJ55" i="5"/>
  <c r="CI55" i="5"/>
  <c r="CH55" i="5"/>
  <c r="CJ54" i="5"/>
  <c r="CI54" i="5"/>
  <c r="CH54" i="5"/>
  <c r="CJ53" i="5"/>
  <c r="CI53" i="5"/>
  <c r="CH53" i="5"/>
  <c r="CB65" i="5"/>
  <c r="CD56" i="5"/>
  <c r="CB56" i="5"/>
  <c r="CD55" i="5"/>
  <c r="CC55" i="5"/>
  <c r="CB55" i="5"/>
  <c r="CD54" i="5"/>
  <c r="CC54" i="5"/>
  <c r="CB54" i="5"/>
  <c r="CD53" i="5"/>
  <c r="CC53" i="5"/>
  <c r="CB53" i="5"/>
  <c r="BV62" i="5"/>
  <c r="BX65" i="5"/>
  <c r="BW65" i="5"/>
  <c r="BV65" i="5"/>
  <c r="BX63" i="5"/>
  <c r="BW63" i="5"/>
  <c r="BV63" i="5"/>
  <c r="BX62" i="5"/>
  <c r="BW62" i="5"/>
  <c r="BV55" i="5"/>
  <c r="BX56" i="5"/>
  <c r="BW56" i="5"/>
  <c r="BX55" i="5"/>
  <c r="BW55" i="5"/>
  <c r="BX54" i="5"/>
  <c r="BW54" i="5"/>
  <c r="BV54" i="5"/>
  <c r="BX53" i="5"/>
  <c r="BW53" i="5"/>
  <c r="BV53" i="5"/>
  <c r="BO29" i="5"/>
  <c r="BH13" i="5"/>
  <c r="DB64" i="5" l="1"/>
  <c r="BF64" i="5"/>
  <c r="BJ64" i="5"/>
  <c r="BR64" i="5"/>
  <c r="CC64" i="5"/>
  <c r="BP64" i="5"/>
  <c r="BQ64" i="5"/>
  <c r="BQ66" i="5" s="1"/>
  <c r="BK64" i="5"/>
  <c r="BL64" i="5"/>
  <c r="CD64" i="5"/>
  <c r="CD66" i="5" s="1"/>
  <c r="BD64" i="5"/>
  <c r="H8" i="8"/>
  <c r="I8" i="8" s="1"/>
  <c r="BE64" i="5"/>
  <c r="BW64" i="5"/>
  <c r="DA64" i="5"/>
  <c r="CZ64" i="5"/>
  <c r="CB64" i="5"/>
  <c r="CH57" i="5"/>
  <c r="CV57" i="5"/>
  <c r="CD57" i="5"/>
  <c r="DA57" i="5"/>
  <c r="CZ57" i="5"/>
  <c r="DB57" i="5"/>
  <c r="CU57" i="5"/>
  <c r="CT57" i="5"/>
  <c r="CP57" i="5"/>
  <c r="CO57" i="5"/>
  <c r="CN57" i="5"/>
  <c r="CJ57" i="5"/>
  <c r="CI57" i="5"/>
  <c r="CC57" i="5"/>
  <c r="CB57" i="5"/>
  <c r="BV57" i="5"/>
  <c r="BW57" i="5"/>
  <c r="BX57" i="5"/>
  <c r="BR57" i="5"/>
  <c r="BQ57" i="5"/>
  <c r="BP57" i="5"/>
  <c r="BL57" i="5"/>
  <c r="BK57" i="5"/>
  <c r="BJ57" i="5"/>
  <c r="BG66" i="5"/>
  <c r="BA29" i="5"/>
  <c r="BC29" i="5"/>
  <c r="CX13" i="5"/>
  <c r="DB13" i="5" s="1"/>
  <c r="H8" i="16" s="1"/>
  <c r="CX14" i="5"/>
  <c r="CX15" i="5"/>
  <c r="CX16" i="5"/>
  <c r="CX17" i="5"/>
  <c r="CX18" i="5"/>
  <c r="CX19" i="5"/>
  <c r="CX20" i="5"/>
  <c r="CX21" i="5"/>
  <c r="CX22" i="5"/>
  <c r="CX23" i="5"/>
  <c r="CX24" i="5"/>
  <c r="CX25" i="5"/>
  <c r="CX26" i="5"/>
  <c r="CX27" i="5"/>
  <c r="CX28" i="5"/>
  <c r="AD38" i="5" l="1"/>
  <c r="AD34" i="5"/>
  <c r="CH58" i="5"/>
  <c r="G8" i="9"/>
  <c r="CT58" i="5"/>
  <c r="CZ58" i="5"/>
  <c r="CN58" i="5"/>
  <c r="BV58" i="5"/>
  <c r="CB58" i="5"/>
  <c r="BP58" i="5"/>
  <c r="BJ58" i="5"/>
  <c r="BD57" i="5"/>
  <c r="DG28" i="5"/>
  <c r="DG27" i="5"/>
  <c r="DG26" i="5"/>
  <c r="DG25" i="5"/>
  <c r="DG24" i="5"/>
  <c r="DG23" i="5"/>
  <c r="DG22" i="5"/>
  <c r="DG21" i="5"/>
  <c r="DG20" i="5"/>
  <c r="DG19" i="5"/>
  <c r="DG18" i="5"/>
  <c r="DG17" i="5"/>
  <c r="DG16" i="5"/>
  <c r="DG15" i="5"/>
  <c r="DG14" i="5"/>
  <c r="DG13" i="5"/>
  <c r="DC26" i="5"/>
  <c r="CR26" i="5"/>
  <c r="CL26" i="5"/>
  <c r="CF26" i="5"/>
  <c r="BZ26" i="5"/>
  <c r="BT26" i="5"/>
  <c r="BN26" i="5"/>
  <c r="BH26" i="5"/>
  <c r="BB26" i="5"/>
  <c r="CR25" i="5"/>
  <c r="CL25" i="5"/>
  <c r="CF25" i="5"/>
  <c r="BZ25" i="5"/>
  <c r="BT25" i="5"/>
  <c r="BN25" i="5"/>
  <c r="BH25" i="5"/>
  <c r="BB25" i="5"/>
  <c r="CR24" i="5"/>
  <c r="CL24" i="5"/>
  <c r="CF24" i="5"/>
  <c r="BZ24" i="5"/>
  <c r="BT24" i="5"/>
  <c r="BN24" i="5"/>
  <c r="BH24" i="5"/>
  <c r="BB24" i="5"/>
  <c r="DC23" i="5"/>
  <c r="CR23" i="5"/>
  <c r="CL23" i="5"/>
  <c r="CF23" i="5"/>
  <c r="BZ23" i="5"/>
  <c r="BT23" i="5"/>
  <c r="BN23" i="5"/>
  <c r="BH23" i="5"/>
  <c r="BB23" i="5"/>
  <c r="CR22" i="5"/>
  <c r="CL22" i="5"/>
  <c r="CF22" i="5"/>
  <c r="BZ22" i="5"/>
  <c r="BT22" i="5"/>
  <c r="BN22" i="5"/>
  <c r="BH22" i="5"/>
  <c r="BB22" i="5"/>
  <c r="CR21" i="5"/>
  <c r="CL21" i="5"/>
  <c r="CF21" i="5"/>
  <c r="BZ21" i="5"/>
  <c r="BT21" i="5"/>
  <c r="BN21" i="5"/>
  <c r="BH21" i="5"/>
  <c r="BB21" i="5"/>
  <c r="W36" i="5"/>
  <c r="U36" i="5"/>
  <c r="V36" i="5"/>
  <c r="CP21" i="5" l="1"/>
  <c r="H16" i="14" s="1"/>
  <c r="BF23" i="5"/>
  <c r="H18" i="8" s="1"/>
  <c r="I18" i="8" s="1"/>
  <c r="G18" i="9" s="1"/>
  <c r="DG29" i="5"/>
  <c r="CV24" i="5"/>
  <c r="H19" i="15" s="1"/>
  <c r="CP24" i="5"/>
  <c r="H19" i="14" s="1"/>
  <c r="CJ26" i="5"/>
  <c r="H21" i="13" s="1"/>
  <c r="BR25" i="5"/>
  <c r="H20" i="10" s="1"/>
  <c r="CE21" i="5"/>
  <c r="CJ22" i="5"/>
  <c r="H17" i="13" s="1"/>
  <c r="BY23" i="5"/>
  <c r="CK23" i="5"/>
  <c r="CW23" i="5"/>
  <c r="CD23" i="5"/>
  <c r="H18" i="12" s="1"/>
  <c r="CV25" i="5"/>
  <c r="H20" i="15" s="1"/>
  <c r="BM21" i="5"/>
  <c r="CK21" i="5"/>
  <c r="CQ26" i="5"/>
  <c r="BR22" i="5"/>
  <c r="H17" i="10" s="1"/>
  <c r="CE22" i="5"/>
  <c r="CP22" i="5"/>
  <c r="H17" i="14" s="1"/>
  <c r="BF21" i="5"/>
  <c r="H16" i="8" s="1"/>
  <c r="I16" i="8" s="1"/>
  <c r="G16" i="9" s="1"/>
  <c r="BS21" i="5"/>
  <c r="CQ21" i="5"/>
  <c r="CP23" i="5"/>
  <c r="H18" i="14" s="1"/>
  <c r="CK24" i="5"/>
  <c r="CW24" i="5"/>
  <c r="BM23" i="5"/>
  <c r="BX23" i="5"/>
  <c r="H18" i="11" s="1"/>
  <c r="CW21" i="5"/>
  <c r="BG22" i="5"/>
  <c r="DC22" i="5"/>
  <c r="BS23" i="5"/>
  <c r="CE23" i="5"/>
  <c r="BF24" i="5"/>
  <c r="H19" i="8" s="1"/>
  <c r="I19" i="8" s="1"/>
  <c r="G19" i="9" s="1"/>
  <c r="BS24" i="5"/>
  <c r="CD24" i="5"/>
  <c r="H19" i="12" s="1"/>
  <c r="DC24" i="5"/>
  <c r="BM25" i="5"/>
  <c r="BY25" i="5"/>
  <c r="CK25" i="5"/>
  <c r="BS26" i="5"/>
  <c r="CE26" i="5"/>
  <c r="BR21" i="5"/>
  <c r="H16" i="10" s="1"/>
  <c r="BY21" i="5"/>
  <c r="CJ21" i="5"/>
  <c r="H16" i="13" s="1"/>
  <c r="DB21" i="5"/>
  <c r="H16" i="16" s="1"/>
  <c r="BM22" i="5"/>
  <c r="CV22" i="5"/>
  <c r="H17" i="15" s="1"/>
  <c r="BG23" i="5"/>
  <c r="BX24" i="5"/>
  <c r="H19" i="11" s="1"/>
  <c r="CE25" i="5"/>
  <c r="CQ25" i="5"/>
  <c r="DC25" i="5"/>
  <c r="BM26" i="5"/>
  <c r="BY26" i="5"/>
  <c r="CK26" i="5"/>
  <c r="CD22" i="5"/>
  <c r="H17" i="12" s="1"/>
  <c r="BR24" i="5"/>
  <c r="H19" i="10" s="1"/>
  <c r="BR26" i="5"/>
  <c r="H21" i="10" s="1"/>
  <c r="BX21" i="5"/>
  <c r="CV21" i="5"/>
  <c r="BL22" i="5"/>
  <c r="H17" i="9" s="1"/>
  <c r="BY22" i="5"/>
  <c r="BL23" i="5"/>
  <c r="H18" i="9" s="1"/>
  <c r="CJ23" i="5"/>
  <c r="H18" i="13" s="1"/>
  <c r="DB23" i="5"/>
  <c r="BM24" i="5"/>
  <c r="DB24" i="5"/>
  <c r="H19" i="16" s="1"/>
  <c r="CP25" i="5"/>
  <c r="H20" i="14" s="1"/>
  <c r="CP26" i="5"/>
  <c r="H21" i="14" s="1"/>
  <c r="BS22" i="5"/>
  <c r="CK22" i="5"/>
  <c r="CQ22" i="5"/>
  <c r="BG24" i="5"/>
  <c r="BY24" i="5"/>
  <c r="CE24" i="5"/>
  <c r="BG25" i="5"/>
  <c r="BS25" i="5"/>
  <c r="BX25" i="5"/>
  <c r="CW25" i="5"/>
  <c r="BF26" i="5"/>
  <c r="H21" i="8" s="1"/>
  <c r="I21" i="8" s="1"/>
  <c r="G21" i="9" s="1"/>
  <c r="BL26" i="5"/>
  <c r="CW26" i="5"/>
  <c r="BL21" i="5"/>
  <c r="H16" i="9" s="1"/>
  <c r="BF22" i="5"/>
  <c r="H17" i="8" s="1"/>
  <c r="I17" i="8" s="1"/>
  <c r="G17" i="9" s="1"/>
  <c r="DB22" i="5"/>
  <c r="H17" i="16" s="1"/>
  <c r="CV23" i="5"/>
  <c r="H18" i="15" s="1"/>
  <c r="BG21" i="5"/>
  <c r="CD21" i="5"/>
  <c r="H16" i="12" s="1"/>
  <c r="DC21" i="5"/>
  <c r="BX22" i="5"/>
  <c r="H17" i="11" s="1"/>
  <c r="CW22" i="5"/>
  <c r="BR23" i="5"/>
  <c r="H18" i="10" s="1"/>
  <c r="CQ23" i="5"/>
  <c r="BL24" i="5"/>
  <c r="H19" i="9" s="1"/>
  <c r="CQ24" i="5"/>
  <c r="BG26" i="5"/>
  <c r="CJ24" i="5"/>
  <c r="H19" i="13" s="1"/>
  <c r="BF25" i="5"/>
  <c r="H20" i="8" s="1"/>
  <c r="I20" i="8" s="1"/>
  <c r="G20" i="9" s="1"/>
  <c r="CD25" i="5"/>
  <c r="H20" i="12" s="1"/>
  <c r="DB25" i="5"/>
  <c r="H20" i="16" s="1"/>
  <c r="BX26" i="5"/>
  <c r="H21" i="11" s="1"/>
  <c r="CV26" i="5"/>
  <c r="H21" i="15" s="1"/>
  <c r="BL25" i="5"/>
  <c r="H20" i="9" s="1"/>
  <c r="CJ25" i="5"/>
  <c r="H20" i="13" s="1"/>
  <c r="CD26" i="5"/>
  <c r="H21" i="12" s="1"/>
  <c r="DB26" i="5"/>
  <c r="I29" i="5"/>
  <c r="CC23" i="5" l="1"/>
  <c r="BE24" i="5"/>
  <c r="I17" i="9"/>
  <c r="G17" i="10" s="1"/>
  <c r="I17" i="10" s="1"/>
  <c r="G17" i="11" s="1"/>
  <c r="I17" i="11" s="1"/>
  <c r="G17" i="12" s="1"/>
  <c r="I17" i="12" s="1"/>
  <c r="G17" i="13" s="1"/>
  <c r="I17" i="13" s="1"/>
  <c r="G17" i="14" s="1"/>
  <c r="I17" i="14" s="1"/>
  <c r="G17" i="15" s="1"/>
  <c r="I17" i="15" s="1"/>
  <c r="G17" i="16" s="1"/>
  <c r="I17" i="16" s="1"/>
  <c r="I20" i="9"/>
  <c r="G20" i="10" s="1"/>
  <c r="I20" i="10" s="1"/>
  <c r="G20" i="11" s="1"/>
  <c r="I16" i="9"/>
  <c r="G16" i="10" s="1"/>
  <c r="I16" i="10" s="1"/>
  <c r="G16" i="11" s="1"/>
  <c r="I18" i="9"/>
  <c r="G18" i="10" s="1"/>
  <c r="I18" i="10" s="1"/>
  <c r="G18" i="11" s="1"/>
  <c r="I18" i="11" s="1"/>
  <c r="G18" i="12" s="1"/>
  <c r="I18" i="12" s="1"/>
  <c r="G18" i="13" s="1"/>
  <c r="I18" i="13" s="1"/>
  <c r="G18" i="14" s="1"/>
  <c r="I18" i="14" s="1"/>
  <c r="G18" i="15" s="1"/>
  <c r="I18" i="15" s="1"/>
  <c r="G18" i="16" s="1"/>
  <c r="I19" i="9"/>
  <c r="G19" i="10" s="1"/>
  <c r="I19" i="10" s="1"/>
  <c r="G19" i="11" s="1"/>
  <c r="I19" i="11" s="1"/>
  <c r="G19" i="12" s="1"/>
  <c r="I19" i="12" s="1"/>
  <c r="G19" i="13" s="1"/>
  <c r="I19" i="13" s="1"/>
  <c r="G19" i="14" s="1"/>
  <c r="I19" i="14" s="1"/>
  <c r="G19" i="15" s="1"/>
  <c r="I19" i="15" s="1"/>
  <c r="G19" i="16" s="1"/>
  <c r="I19" i="16" s="1"/>
  <c r="BK26" i="5"/>
  <c r="H21" i="9"/>
  <c r="I21" i="9" s="1"/>
  <c r="G21" i="10" s="1"/>
  <c r="I21" i="10" s="1"/>
  <c r="G21" i="11" s="1"/>
  <c r="I21" i="11" s="1"/>
  <c r="G21" i="12" s="1"/>
  <c r="I21" i="12" s="1"/>
  <c r="G21" i="13" s="1"/>
  <c r="I21" i="13" s="1"/>
  <c r="G21" i="14" s="1"/>
  <c r="I21" i="14" s="1"/>
  <c r="G21" i="15" s="1"/>
  <c r="I21" i="15" s="1"/>
  <c r="G21" i="16" s="1"/>
  <c r="BW21" i="5"/>
  <c r="H16" i="11"/>
  <c r="BW25" i="5"/>
  <c r="H20" i="11"/>
  <c r="CU21" i="5"/>
  <c r="H16" i="15"/>
  <c r="DA26" i="5"/>
  <c r="H21" i="16"/>
  <c r="DA23" i="5"/>
  <c r="H18" i="16"/>
  <c r="CU22" i="5"/>
  <c r="CI21" i="5"/>
  <c r="CO21" i="5"/>
  <c r="BE23" i="5"/>
  <c r="CU24" i="5"/>
  <c r="CU25" i="5"/>
  <c r="DA24" i="5"/>
  <c r="CI26" i="5"/>
  <c r="BW23" i="5"/>
  <c r="BQ22" i="5"/>
  <c r="BQ21" i="5"/>
  <c r="BE21" i="5"/>
  <c r="CI24" i="5"/>
  <c r="CU23" i="5"/>
  <c r="BE22" i="5"/>
  <c r="DA25" i="5"/>
  <c r="CI22" i="5"/>
  <c r="CO24" i="5"/>
  <c r="CO23" i="5"/>
  <c r="BQ26" i="5"/>
  <c r="CC21" i="5"/>
  <c r="BQ25" i="5"/>
  <c r="CO26" i="5"/>
  <c r="DA21" i="5"/>
  <c r="CC26" i="5"/>
  <c r="BK21" i="5"/>
  <c r="CI23" i="5"/>
  <c r="CC22" i="5"/>
  <c r="BK23" i="5"/>
  <c r="BK25" i="5"/>
  <c r="CU26" i="5"/>
  <c r="BK24" i="5"/>
  <c r="BM46" i="5" s="1"/>
  <c r="CO22" i="5"/>
  <c r="CO25" i="5"/>
  <c r="CC24" i="5"/>
  <c r="CI25" i="5"/>
  <c r="BE26" i="5"/>
  <c r="BQ23" i="5"/>
  <c r="DA22" i="5"/>
  <c r="BQ24" i="5"/>
  <c r="BW26" i="5"/>
  <c r="BK22" i="5"/>
  <c r="DD24" i="5"/>
  <c r="DE24" i="5" s="1"/>
  <c r="CC25" i="5"/>
  <c r="BW24" i="5"/>
  <c r="BY46" i="5" s="1"/>
  <c r="BE25" i="5"/>
  <c r="BW22" i="5"/>
  <c r="DD23" i="5"/>
  <c r="DE23" i="5" s="1"/>
  <c r="DD21" i="5"/>
  <c r="DE21" i="5" s="1"/>
  <c r="DD25" i="5"/>
  <c r="DE25" i="5" s="1"/>
  <c r="DD22" i="5"/>
  <c r="DE22" i="5" s="1"/>
  <c r="DD26" i="5"/>
  <c r="DE26" i="5" s="1"/>
  <c r="Y26" i="5"/>
  <c r="Y25" i="5"/>
  <c r="Y24" i="5"/>
  <c r="Y23" i="5"/>
  <c r="Y22" i="5"/>
  <c r="Y21" i="5"/>
  <c r="S26" i="5"/>
  <c r="V26" i="5"/>
  <c r="X26" i="5" s="1"/>
  <c r="S25" i="5"/>
  <c r="V25" i="5"/>
  <c r="S24" i="5"/>
  <c r="V24" i="5"/>
  <c r="X24" i="5" s="1"/>
  <c r="S23" i="5"/>
  <c r="V23" i="5"/>
  <c r="X23" i="5" s="1"/>
  <c r="S22" i="5"/>
  <c r="V22" i="5"/>
  <c r="X22" i="5" s="1"/>
  <c r="S21" i="5"/>
  <c r="V21" i="5"/>
  <c r="X21" i="5" s="1"/>
  <c r="DC47" i="5"/>
  <c r="DA47" i="5"/>
  <c r="CW47" i="5"/>
  <c r="CU47" i="5"/>
  <c r="CQ47" i="5"/>
  <c r="CO47" i="5"/>
  <c r="CK47" i="5"/>
  <c r="CI47" i="5"/>
  <c r="CE47" i="5"/>
  <c r="CC47" i="5"/>
  <c r="BW47" i="5"/>
  <c r="BS47" i="5"/>
  <c r="BG47" i="5"/>
  <c r="DC45" i="5"/>
  <c r="DB45" i="5"/>
  <c r="DA45" i="5"/>
  <c r="CW45" i="5"/>
  <c r="CV45" i="5"/>
  <c r="CU45" i="5"/>
  <c r="CQ45" i="5"/>
  <c r="CP45" i="5"/>
  <c r="CO45" i="5"/>
  <c r="CK45" i="5"/>
  <c r="CJ45" i="5"/>
  <c r="CI45" i="5"/>
  <c r="CE45" i="5"/>
  <c r="CD45" i="5"/>
  <c r="CC45" i="5"/>
  <c r="BX45" i="5"/>
  <c r="BW45" i="5"/>
  <c r="BS45" i="5"/>
  <c r="BQ45" i="5"/>
  <c r="BG45" i="5"/>
  <c r="DC44" i="5"/>
  <c r="DB44" i="5"/>
  <c r="DA44" i="5"/>
  <c r="CW44" i="5"/>
  <c r="CV44" i="5"/>
  <c r="CU44" i="5"/>
  <c r="CQ44" i="5"/>
  <c r="CP44" i="5"/>
  <c r="CO44" i="5"/>
  <c r="CK44" i="5"/>
  <c r="CJ44" i="5"/>
  <c r="CI44" i="5"/>
  <c r="CE44" i="5"/>
  <c r="CD44" i="5"/>
  <c r="CC44" i="5"/>
  <c r="BX44" i="5"/>
  <c r="BW44" i="5"/>
  <c r="BQ44" i="5"/>
  <c r="BG44" i="5"/>
  <c r="X37" i="5"/>
  <c r="W37" i="5"/>
  <c r="V37" i="5"/>
  <c r="U37" i="5"/>
  <c r="R37" i="5"/>
  <c r="Q37" i="5"/>
  <c r="P37" i="5"/>
  <c r="O37" i="5"/>
  <c r="X36" i="5"/>
  <c r="R36" i="5"/>
  <c r="Q36" i="5"/>
  <c r="P36" i="5"/>
  <c r="O36" i="5"/>
  <c r="X35" i="5"/>
  <c r="W35" i="5"/>
  <c r="V35" i="5"/>
  <c r="U35" i="5"/>
  <c r="R35" i="5"/>
  <c r="Q35" i="5"/>
  <c r="P35" i="5"/>
  <c r="O35" i="5"/>
  <c r="X34" i="5"/>
  <c r="W34" i="5"/>
  <c r="V34" i="5"/>
  <c r="U34" i="5"/>
  <c r="R34" i="5"/>
  <c r="Q34" i="5"/>
  <c r="P34" i="5"/>
  <c r="O34" i="5"/>
  <c r="CY29" i="5"/>
  <c r="CS29" i="5"/>
  <c r="CM29" i="5"/>
  <c r="CG29" i="5"/>
  <c r="CA29" i="5"/>
  <c r="BU29" i="5"/>
  <c r="BI29" i="5"/>
  <c r="AL29" i="5"/>
  <c r="AH29" i="5"/>
  <c r="AF29" i="5"/>
  <c r="AE29" i="5"/>
  <c r="AD29" i="5"/>
  <c r="R29" i="5"/>
  <c r="T30" i="5" s="1"/>
  <c r="Q29" i="5"/>
  <c r="P29" i="5"/>
  <c r="CR28" i="5"/>
  <c r="CL28" i="5"/>
  <c r="CF28" i="5"/>
  <c r="BZ28" i="5"/>
  <c r="BT28" i="5"/>
  <c r="BN28" i="5"/>
  <c r="BH28" i="5"/>
  <c r="BB28" i="5"/>
  <c r="Y28" i="5"/>
  <c r="V28" i="5"/>
  <c r="X28" i="5" s="1"/>
  <c r="S28" i="5"/>
  <c r="CR27" i="5"/>
  <c r="CL27" i="5"/>
  <c r="CF27" i="5"/>
  <c r="BZ27" i="5"/>
  <c r="BT27" i="5"/>
  <c r="BN27" i="5"/>
  <c r="BH27" i="5"/>
  <c r="BB27" i="5"/>
  <c r="Y27" i="5"/>
  <c r="V27" i="5"/>
  <c r="X27" i="5" s="1"/>
  <c r="S27" i="5"/>
  <c r="CR20" i="5"/>
  <c r="CL20" i="5"/>
  <c r="CF20" i="5"/>
  <c r="BZ20" i="5"/>
  <c r="BT20" i="5"/>
  <c r="BN20" i="5"/>
  <c r="BH20" i="5"/>
  <c r="BB20" i="5"/>
  <c r="Y20" i="5"/>
  <c r="V20" i="5"/>
  <c r="X20" i="5" s="1"/>
  <c r="S20" i="5"/>
  <c r="CR19" i="5"/>
  <c r="CL19" i="5"/>
  <c r="CF19" i="5"/>
  <c r="BZ19" i="5"/>
  <c r="BT19" i="5"/>
  <c r="BN19" i="5"/>
  <c r="BH19" i="5"/>
  <c r="BB19" i="5"/>
  <c r="Y19" i="5"/>
  <c r="V19" i="5"/>
  <c r="X19" i="5" s="1"/>
  <c r="S19" i="5"/>
  <c r="CR18" i="5"/>
  <c r="CL18" i="5"/>
  <c r="CF18" i="5"/>
  <c r="BZ18" i="5"/>
  <c r="BT18" i="5"/>
  <c r="BN18" i="5"/>
  <c r="BH18" i="5"/>
  <c r="BB18" i="5"/>
  <c r="Y18" i="5"/>
  <c r="V18" i="5"/>
  <c r="X18" i="5" s="1"/>
  <c r="S18" i="5"/>
  <c r="CR17" i="5"/>
  <c r="CP64" i="5"/>
  <c r="CP66" i="5" s="1"/>
  <c r="CL17" i="5"/>
  <c r="CJ64" i="5"/>
  <c r="CF17" i="5"/>
  <c r="BZ17" i="5"/>
  <c r="BX64" i="5"/>
  <c r="BT17" i="5"/>
  <c r="BN17" i="5"/>
  <c r="BH17" i="5"/>
  <c r="BF66" i="5"/>
  <c r="BB17" i="5"/>
  <c r="Y17" i="5"/>
  <c r="X17" i="5"/>
  <c r="S17" i="5"/>
  <c r="CR16" i="5"/>
  <c r="CL16" i="5"/>
  <c r="CF16" i="5"/>
  <c r="BZ16" i="5"/>
  <c r="BT16" i="5"/>
  <c r="BN16" i="5"/>
  <c r="BH16" i="5"/>
  <c r="BB16" i="5"/>
  <c r="Y16" i="5"/>
  <c r="V16" i="5"/>
  <c r="X16" i="5" s="1"/>
  <c r="S16" i="5"/>
  <c r="CR15" i="5"/>
  <c r="CL15" i="5"/>
  <c r="CF15" i="5"/>
  <c r="BZ15" i="5"/>
  <c r="BT15" i="5"/>
  <c r="BN15" i="5"/>
  <c r="BH15" i="5"/>
  <c r="BB15" i="5"/>
  <c r="Y15" i="5"/>
  <c r="V15" i="5"/>
  <c r="X15" i="5" s="1"/>
  <c r="S15" i="5"/>
  <c r="CR14" i="5"/>
  <c r="CL14" i="5"/>
  <c r="CI64" i="5"/>
  <c r="CF14" i="5"/>
  <c r="BZ14" i="5"/>
  <c r="BT14" i="5"/>
  <c r="BN14" i="5"/>
  <c r="BH14" i="5"/>
  <c r="BB14" i="5"/>
  <c r="Y14" i="5"/>
  <c r="V14" i="5"/>
  <c r="X14" i="5" s="1"/>
  <c r="S14" i="5"/>
  <c r="CR13" i="5"/>
  <c r="CL13" i="5"/>
  <c r="CF13" i="5"/>
  <c r="BZ13" i="5"/>
  <c r="BT13" i="5"/>
  <c r="BN13" i="5"/>
  <c r="Y13" i="5"/>
  <c r="S13" i="5"/>
  <c r="X25" i="5" l="1"/>
  <c r="X29" i="5" s="1"/>
  <c r="I16" i="11"/>
  <c r="G16" i="12" s="1"/>
  <c r="I16" i="12" s="1"/>
  <c r="G16" i="13" s="1"/>
  <c r="I16" i="13" s="1"/>
  <c r="G16" i="14" s="1"/>
  <c r="I16" i="14" s="1"/>
  <c r="G16" i="15" s="1"/>
  <c r="I16" i="15" s="1"/>
  <c r="G16" i="16" s="1"/>
  <c r="I16" i="16" s="1"/>
  <c r="I20" i="11"/>
  <c r="G20" i="12" s="1"/>
  <c r="I20" i="12" s="1"/>
  <c r="G20" i="13" s="1"/>
  <c r="I20" i="13" s="1"/>
  <c r="G20" i="14" s="1"/>
  <c r="I20" i="14" s="1"/>
  <c r="G20" i="15" s="1"/>
  <c r="I20" i="15" s="1"/>
  <c r="G20" i="16" s="1"/>
  <c r="I20" i="16" s="1"/>
  <c r="I21" i="16"/>
  <c r="I18" i="16"/>
  <c r="CN64" i="5"/>
  <c r="CN66" i="5" s="1"/>
  <c r="BV64" i="5"/>
  <c r="BV66" i="5" s="1"/>
  <c r="CH64" i="5"/>
  <c r="CH66" i="5" s="1"/>
  <c r="BE66" i="5"/>
  <c r="CO64" i="5"/>
  <c r="CO66" i="5" s="1"/>
  <c r="CZ66" i="5"/>
  <c r="CT64" i="5"/>
  <c r="CT66" i="5" s="1"/>
  <c r="CU64" i="5"/>
  <c r="CU66" i="5" s="1"/>
  <c r="DA66" i="5"/>
  <c r="DB66" i="5"/>
  <c r="CV64" i="5"/>
  <c r="CV66" i="5" s="1"/>
  <c r="CB66" i="5"/>
  <c r="CC66" i="5"/>
  <c r="CI66" i="5"/>
  <c r="CJ66" i="5"/>
  <c r="BD66" i="5"/>
  <c r="BW66" i="5"/>
  <c r="BX66" i="5"/>
  <c r="BR66" i="5"/>
  <c r="BP66" i="5"/>
  <c r="BK66" i="5"/>
  <c r="BJ66" i="5"/>
  <c r="BL66" i="5"/>
  <c r="P38" i="5"/>
  <c r="V38" i="5"/>
  <c r="W38" i="5"/>
  <c r="CQ27" i="5"/>
  <c r="CV15" i="5"/>
  <c r="H10" i="15" s="1"/>
  <c r="X38" i="5"/>
  <c r="DC15" i="5"/>
  <c r="BY17" i="5"/>
  <c r="BR27" i="5"/>
  <c r="H22" i="10" s="1"/>
  <c r="CV27" i="5"/>
  <c r="H22" i="15" s="1"/>
  <c r="BR13" i="5"/>
  <c r="H8" i="10" s="1"/>
  <c r="CV14" i="5"/>
  <c r="H9" i="15" s="1"/>
  <c r="CV20" i="5"/>
  <c r="H15" i="15" s="1"/>
  <c r="Q38" i="5"/>
  <c r="BG19" i="5"/>
  <c r="CP20" i="5"/>
  <c r="H15" i="14" s="1"/>
  <c r="AG29" i="5"/>
  <c r="CK13" i="5"/>
  <c r="DB14" i="5"/>
  <c r="H9" i="16" s="1"/>
  <c r="BX16" i="5"/>
  <c r="H11" i="11" s="1"/>
  <c r="BX17" i="5"/>
  <c r="H12" i="11" s="1"/>
  <c r="CJ17" i="5"/>
  <c r="H12" i="13" s="1"/>
  <c r="BX27" i="5"/>
  <c r="H22" i="11" s="1"/>
  <c r="BR15" i="5"/>
  <c r="H10" i="10" s="1"/>
  <c r="BF16" i="5"/>
  <c r="H11" i="8" s="1"/>
  <c r="I11" i="8" s="1"/>
  <c r="G11" i="9" s="1"/>
  <c r="DC16" i="5"/>
  <c r="BF18" i="5"/>
  <c r="H13" i="8" s="1"/>
  <c r="I13" i="8" s="1"/>
  <c r="G13" i="9" s="1"/>
  <c r="BR18" i="5"/>
  <c r="H13" i="10" s="1"/>
  <c r="CP19" i="5"/>
  <c r="H14" i="14" s="1"/>
  <c r="CD27" i="5"/>
  <c r="H22" i="12" s="1"/>
  <c r="AI29" i="5"/>
  <c r="AL30" i="5" s="1"/>
  <c r="CP16" i="5"/>
  <c r="H11" i="14" s="1"/>
  <c r="DB16" i="5"/>
  <c r="H11" i="16" s="1"/>
  <c r="DB15" i="5"/>
  <c r="H10" i="16" s="1"/>
  <c r="CJ15" i="5"/>
  <c r="H10" i="13" s="1"/>
  <c r="R38" i="5"/>
  <c r="BF14" i="5"/>
  <c r="H9" i="8" s="1"/>
  <c r="BR14" i="5"/>
  <c r="H9" i="10" s="1"/>
  <c r="CJ13" i="5"/>
  <c r="H8" i="13" s="1"/>
  <c r="CW20" i="5"/>
  <c r="CV16" i="5"/>
  <c r="H11" i="15" s="1"/>
  <c r="CW17" i="5"/>
  <c r="CW18" i="5"/>
  <c r="CW19" i="5"/>
  <c r="CQ13" i="5"/>
  <c r="CQ14" i="5"/>
  <c r="CP15" i="5"/>
  <c r="H10" i="14" s="1"/>
  <c r="CP27" i="5"/>
  <c r="H22" i="14" s="1"/>
  <c r="CJ18" i="5"/>
  <c r="H13" i="13" s="1"/>
  <c r="CK19" i="5"/>
  <c r="CJ20" i="5"/>
  <c r="H15" i="13" s="1"/>
  <c r="CK15" i="5"/>
  <c r="CE16" i="5"/>
  <c r="CD17" i="5"/>
  <c r="H12" i="12" s="1"/>
  <c r="BY27" i="5"/>
  <c r="BS16" i="5"/>
  <c r="BS17" i="5"/>
  <c r="BS19" i="5"/>
  <c r="BS20" i="5"/>
  <c r="BM17" i="5"/>
  <c r="BL14" i="5"/>
  <c r="H9" i="9" s="1"/>
  <c r="BG15" i="5"/>
  <c r="BG27" i="5"/>
  <c r="BG28" i="5"/>
  <c r="BG16" i="5"/>
  <c r="BF17" i="5"/>
  <c r="H12" i="8" s="1"/>
  <c r="CW13" i="5"/>
  <c r="CW14" i="5"/>
  <c r="CW15" i="5"/>
  <c r="CT29" i="5"/>
  <c r="CW27" i="5"/>
  <c r="CV28" i="5"/>
  <c r="H23" i="15" s="1"/>
  <c r="CQ16" i="5"/>
  <c r="CQ17" i="5"/>
  <c r="CQ18" i="5"/>
  <c r="CQ19" i="5"/>
  <c r="CQ20" i="5"/>
  <c r="CJ14" i="5"/>
  <c r="H9" i="13" s="1"/>
  <c r="CK16" i="5"/>
  <c r="CK17" i="5"/>
  <c r="CK28" i="5"/>
  <c r="CD13" i="5"/>
  <c r="H8" i="12" s="1"/>
  <c r="CE18" i="5"/>
  <c r="CD19" i="5"/>
  <c r="H14" i="12" s="1"/>
  <c r="CE28" i="5"/>
  <c r="CE14" i="5"/>
  <c r="CE15" i="5"/>
  <c r="CE27" i="5"/>
  <c r="BY13" i="5"/>
  <c r="BY18" i="5"/>
  <c r="BY20" i="5"/>
  <c r="BV29" i="5"/>
  <c r="BY14" i="5"/>
  <c r="BY15" i="5"/>
  <c r="BX28" i="5"/>
  <c r="H23" i="11" s="1"/>
  <c r="BS13" i="5"/>
  <c r="BS14" i="5"/>
  <c r="BS18" i="5"/>
  <c r="BL16" i="5"/>
  <c r="H11" i="9" s="1"/>
  <c r="BM15" i="5"/>
  <c r="BL18" i="5"/>
  <c r="H13" i="9" s="1"/>
  <c r="BM13" i="5"/>
  <c r="BM19" i="5"/>
  <c r="BL20" i="5"/>
  <c r="H15" i="9" s="1"/>
  <c r="BM16" i="5"/>
  <c r="BM28" i="5"/>
  <c r="BF15" i="5"/>
  <c r="H10" i="8" s="1"/>
  <c r="BF27" i="5"/>
  <c r="H22" i="8" s="1"/>
  <c r="I22" i="8" s="1"/>
  <c r="G22" i="9" s="1"/>
  <c r="BF28" i="5"/>
  <c r="H23" i="8" s="1"/>
  <c r="I23" i="8" s="1"/>
  <c r="G23" i="9" s="1"/>
  <c r="BF20" i="5"/>
  <c r="H15" i="8" s="1"/>
  <c r="I15" i="8" s="1"/>
  <c r="G15" i="9" s="1"/>
  <c r="DC14" i="5"/>
  <c r="DB17" i="5"/>
  <c r="H12" i="16" s="1"/>
  <c r="BG18" i="5"/>
  <c r="BF19" i="5"/>
  <c r="DC27" i="5"/>
  <c r="DB28" i="5"/>
  <c r="H23" i="16" s="1"/>
  <c r="DB18" i="5"/>
  <c r="H13" i="16" s="1"/>
  <c r="BG14" i="5"/>
  <c r="DB19" i="5"/>
  <c r="H14" i="16" s="1"/>
  <c r="V29" i="5"/>
  <c r="S29" i="5"/>
  <c r="CD14" i="5"/>
  <c r="H9" i="12" s="1"/>
  <c r="CV17" i="5"/>
  <c r="H12" i="15" s="1"/>
  <c r="CD18" i="5"/>
  <c r="H13" i="12" s="1"/>
  <c r="BR20" i="5"/>
  <c r="H15" i="10" s="1"/>
  <c r="BX20" i="5"/>
  <c r="H15" i="11" s="1"/>
  <c r="BS27" i="5"/>
  <c r="DB27" i="5"/>
  <c r="H22" i="16" s="1"/>
  <c r="DC28" i="5"/>
  <c r="BL13" i="5"/>
  <c r="H8" i="9" s="1"/>
  <c r="CP14" i="5"/>
  <c r="H9" i="14" s="1"/>
  <c r="BL15" i="5"/>
  <c r="H10" i="9" s="1"/>
  <c r="CD15" i="5"/>
  <c r="H10" i="12" s="1"/>
  <c r="BR16" i="5"/>
  <c r="H11" i="10" s="1"/>
  <c r="CJ16" i="5"/>
  <c r="H11" i="13" s="1"/>
  <c r="BR17" i="5"/>
  <c r="H12" i="10" s="1"/>
  <c r="CP18" i="5"/>
  <c r="H13" i="14" s="1"/>
  <c r="DC18" i="5"/>
  <c r="BL19" i="5"/>
  <c r="H14" i="9" s="1"/>
  <c r="BR19" i="5"/>
  <c r="H14" i="10" s="1"/>
  <c r="CD28" i="5"/>
  <c r="H23" i="12" s="1"/>
  <c r="CJ28" i="5"/>
  <c r="H23" i="13" s="1"/>
  <c r="CP13" i="5"/>
  <c r="H8" i="14" s="1"/>
  <c r="BX14" i="5"/>
  <c r="H9" i="11" s="1"/>
  <c r="BX15" i="5"/>
  <c r="H10" i="11" s="1"/>
  <c r="CD16" i="5"/>
  <c r="H11" i="12" s="1"/>
  <c r="BL17" i="5"/>
  <c r="H12" i="9" s="1"/>
  <c r="BL28" i="5"/>
  <c r="H23" i="9" s="1"/>
  <c r="BD29" i="5"/>
  <c r="CP17" i="5"/>
  <c r="H12" i="14" s="1"/>
  <c r="BX18" i="5"/>
  <c r="H13" i="11" s="1"/>
  <c r="CV18" i="5"/>
  <c r="H13" i="15" s="1"/>
  <c r="BY19" i="5"/>
  <c r="CJ19" i="5"/>
  <c r="H14" i="13" s="1"/>
  <c r="BG20" i="5"/>
  <c r="BM20" i="5"/>
  <c r="CE20" i="5"/>
  <c r="CK20" i="5"/>
  <c r="DC20" i="5"/>
  <c r="BS28" i="5"/>
  <c r="BY28" i="5"/>
  <c r="CQ28" i="5"/>
  <c r="CW28" i="5"/>
  <c r="BG13" i="5"/>
  <c r="BE13" i="5" s="1"/>
  <c r="CE13" i="5"/>
  <c r="BM14" i="5"/>
  <c r="CK14" i="5"/>
  <c r="BS15" i="5"/>
  <c r="CW16" i="5"/>
  <c r="DC17" i="5"/>
  <c r="BM18" i="5"/>
  <c r="CB29" i="5"/>
  <c r="BJ29" i="5"/>
  <c r="BX13" i="5"/>
  <c r="H8" i="11" s="1"/>
  <c r="CH29" i="5"/>
  <c r="CV13" i="5"/>
  <c r="H8" i="15" s="1"/>
  <c r="CE19" i="5"/>
  <c r="DC19" i="5"/>
  <c r="DC13" i="5"/>
  <c r="DA13" i="5" s="1"/>
  <c r="CQ15" i="5"/>
  <c r="BY16" i="5"/>
  <c r="BG17" i="5"/>
  <c r="CE17" i="5"/>
  <c r="CK18" i="5"/>
  <c r="CZ29" i="5"/>
  <c r="Y29" i="5"/>
  <c r="BP29" i="5"/>
  <c r="CN29" i="5"/>
  <c r="BM27" i="5"/>
  <c r="CK27" i="5"/>
  <c r="BX19" i="5"/>
  <c r="H14" i="11" s="1"/>
  <c r="CV19" i="5"/>
  <c r="H14" i="15" s="1"/>
  <c r="CD20" i="5"/>
  <c r="H15" i="12" s="1"/>
  <c r="DB20" i="5"/>
  <c r="H15" i="16" s="1"/>
  <c r="BL27" i="5"/>
  <c r="H22" i="9" s="1"/>
  <c r="CJ27" i="5"/>
  <c r="H22" i="13" s="1"/>
  <c r="BR28" i="5"/>
  <c r="H23" i="10" s="1"/>
  <c r="CP28" i="5"/>
  <c r="H23" i="14" s="1"/>
  <c r="O38" i="5"/>
  <c r="U38" i="5"/>
  <c r="BJ67" i="5" l="1"/>
  <c r="X30" i="5"/>
  <c r="AG30" i="5"/>
  <c r="AE38" i="5"/>
  <c r="AE34" i="5"/>
  <c r="AK30" i="5"/>
  <c r="AF30" i="5"/>
  <c r="BE16" i="5"/>
  <c r="BG46" i="5" s="1"/>
  <c r="BG48" i="5" s="1"/>
  <c r="CU14" i="5"/>
  <c r="CV47" i="5" s="1"/>
  <c r="BP67" i="5"/>
  <c r="I22" i="9"/>
  <c r="G22" i="10" s="1"/>
  <c r="I22" i="10" s="1"/>
  <c r="G22" i="11" s="1"/>
  <c r="I22" i="11" s="1"/>
  <c r="G22" i="12" s="1"/>
  <c r="I22" i="12" s="1"/>
  <c r="G22" i="13" s="1"/>
  <c r="I22" i="13" s="1"/>
  <c r="G22" i="14" s="1"/>
  <c r="I22" i="14" s="1"/>
  <c r="G22" i="15" s="1"/>
  <c r="I22" i="15" s="1"/>
  <c r="G22" i="16" s="1"/>
  <c r="I22" i="16" s="1"/>
  <c r="I13" i="9"/>
  <c r="G13" i="10" s="1"/>
  <c r="I13" i="10" s="1"/>
  <c r="G13" i="11" s="1"/>
  <c r="I13" i="11" s="1"/>
  <c r="G13" i="12" s="1"/>
  <c r="I13" i="12" s="1"/>
  <c r="G13" i="13" s="1"/>
  <c r="I13" i="13" s="1"/>
  <c r="G13" i="14" s="1"/>
  <c r="I13" i="14" s="1"/>
  <c r="G13" i="15" s="1"/>
  <c r="I13" i="15" s="1"/>
  <c r="G13" i="16" s="1"/>
  <c r="I13" i="16" s="1"/>
  <c r="I15" i="9"/>
  <c r="G15" i="10" s="1"/>
  <c r="I15" i="10" s="1"/>
  <c r="G15" i="11" s="1"/>
  <c r="I15" i="11" s="1"/>
  <c r="G15" i="12" s="1"/>
  <c r="I15" i="12" s="1"/>
  <c r="G15" i="13" s="1"/>
  <c r="I15" i="13" s="1"/>
  <c r="G15" i="14" s="1"/>
  <c r="I15" i="14" s="1"/>
  <c r="G15" i="15" s="1"/>
  <c r="I15" i="15" s="1"/>
  <c r="G15" i="16" s="1"/>
  <c r="I15" i="16" s="1"/>
  <c r="BD67" i="5"/>
  <c r="I10" i="8"/>
  <c r="I11" i="9"/>
  <c r="G11" i="10" s="1"/>
  <c r="I11" i="10" s="1"/>
  <c r="G11" i="11" s="1"/>
  <c r="I11" i="11" s="1"/>
  <c r="G11" i="12" s="1"/>
  <c r="I11" i="12" s="1"/>
  <c r="G11" i="13" s="1"/>
  <c r="I11" i="13" s="1"/>
  <c r="G11" i="14" s="1"/>
  <c r="I11" i="14" s="1"/>
  <c r="G11" i="15" s="1"/>
  <c r="I11" i="15" s="1"/>
  <c r="G11" i="16" s="1"/>
  <c r="I11" i="16" s="1"/>
  <c r="I23" i="9"/>
  <c r="G23" i="10" s="1"/>
  <c r="I23" i="10" s="1"/>
  <c r="G23" i="11" s="1"/>
  <c r="I23" i="11" s="1"/>
  <c r="G23" i="12" s="1"/>
  <c r="I23" i="12" s="1"/>
  <c r="G23" i="13" s="1"/>
  <c r="I23" i="13" s="1"/>
  <c r="G23" i="14" s="1"/>
  <c r="I23" i="14" s="1"/>
  <c r="G23" i="15" s="1"/>
  <c r="I23" i="15" s="1"/>
  <c r="G23" i="16" s="1"/>
  <c r="I23" i="16" s="1"/>
  <c r="BE19" i="5"/>
  <c r="H14" i="8"/>
  <c r="I14" i="8" s="1"/>
  <c r="G14" i="9" s="1"/>
  <c r="I14" i="9" s="1"/>
  <c r="G14" i="10" s="1"/>
  <c r="I14" i="10" s="1"/>
  <c r="G14" i="11" s="1"/>
  <c r="I14" i="11" s="1"/>
  <c r="G14" i="12" s="1"/>
  <c r="I14" i="12" s="1"/>
  <c r="G14" i="13" s="1"/>
  <c r="I14" i="13" s="1"/>
  <c r="G14" i="14" s="1"/>
  <c r="I14" i="14" s="1"/>
  <c r="G14" i="15" s="1"/>
  <c r="I14" i="15" s="1"/>
  <c r="G14" i="16" s="1"/>
  <c r="I14" i="16" s="1"/>
  <c r="I12" i="8"/>
  <c r="H32" i="8"/>
  <c r="I9" i="8"/>
  <c r="H31" i="8"/>
  <c r="H32" i="9"/>
  <c r="H31" i="9"/>
  <c r="H32" i="10"/>
  <c r="H31" i="10"/>
  <c r="H31" i="11"/>
  <c r="H32" i="11"/>
  <c r="H31" i="12"/>
  <c r="H32" i="12"/>
  <c r="H31" i="13"/>
  <c r="H32" i="13"/>
  <c r="H31" i="14"/>
  <c r="H32" i="14"/>
  <c r="H32" i="15"/>
  <c r="H31" i="15"/>
  <c r="H31" i="16"/>
  <c r="H36" i="16"/>
  <c r="H32" i="16"/>
  <c r="H30" i="16"/>
  <c r="H36" i="15"/>
  <c r="H30" i="15"/>
  <c r="H36" i="14"/>
  <c r="H30" i="14"/>
  <c r="H36" i="13"/>
  <c r="H30" i="13"/>
  <c r="H36" i="12"/>
  <c r="H30" i="12"/>
  <c r="H36" i="11"/>
  <c r="H30" i="11"/>
  <c r="H36" i="10"/>
  <c r="H30" i="10"/>
  <c r="H30" i="9"/>
  <c r="H36" i="9"/>
  <c r="I8" i="9"/>
  <c r="CN67" i="5"/>
  <c r="CU19" i="5"/>
  <c r="BQ16" i="5"/>
  <c r="BS46" i="5" s="1"/>
  <c r="BS48" i="5" s="1"/>
  <c r="BK28" i="5"/>
  <c r="BQ27" i="5"/>
  <c r="CO18" i="5"/>
  <c r="BQ20" i="5"/>
  <c r="BP45" i="5" s="1"/>
  <c r="BQ19" i="5"/>
  <c r="CT67" i="5"/>
  <c r="CZ67" i="5"/>
  <c r="CO27" i="5"/>
  <c r="CN44" i="5" s="1"/>
  <c r="CB67" i="5"/>
  <c r="CH67" i="5"/>
  <c r="BV67" i="5"/>
  <c r="CU15" i="5"/>
  <c r="BK13" i="5"/>
  <c r="BE28" i="5"/>
  <c r="BW18" i="5"/>
  <c r="BW27" i="5"/>
  <c r="BV44" i="5" s="1"/>
  <c r="CU18" i="5"/>
  <c r="BQ15" i="5"/>
  <c r="DD13" i="5"/>
  <c r="BW17" i="5"/>
  <c r="CI20" i="5"/>
  <c r="CH45" i="5" s="1"/>
  <c r="CO28" i="5"/>
  <c r="CU16" i="5"/>
  <c r="CW46" i="5" s="1"/>
  <c r="CW48" i="5" s="1"/>
  <c r="DA15" i="5"/>
  <c r="U39" i="5"/>
  <c r="CO15" i="5"/>
  <c r="CI19" i="5"/>
  <c r="BK19" i="5"/>
  <c r="CI16" i="5"/>
  <c r="CK46" i="5" s="1"/>
  <c r="CK48" i="5" s="1"/>
  <c r="CO14" i="5"/>
  <c r="CP47" i="5" s="1"/>
  <c r="DA28" i="5"/>
  <c r="CO19" i="5"/>
  <c r="CU20" i="5"/>
  <c r="CT45" i="5" s="1"/>
  <c r="BE18" i="5"/>
  <c r="BK18" i="5"/>
  <c r="BW15" i="5"/>
  <c r="CC27" i="5"/>
  <c r="CB44" i="5" s="1"/>
  <c r="CI13" i="5"/>
  <c r="BE27" i="5"/>
  <c r="BK17" i="5"/>
  <c r="BW14" i="5"/>
  <c r="BX47" i="5" s="1"/>
  <c r="DA27" i="5"/>
  <c r="CZ44" i="5" s="1"/>
  <c r="CC16" i="5"/>
  <c r="CE46" i="5" s="1"/>
  <c r="CE48" i="5" s="1"/>
  <c r="CI28" i="5"/>
  <c r="CC28" i="5"/>
  <c r="BW28" i="5"/>
  <c r="CU27" i="5"/>
  <c r="CT44" i="5" s="1"/>
  <c r="CI27" i="5"/>
  <c r="CH44" i="5" s="1"/>
  <c r="DA20" i="5"/>
  <c r="CZ45" i="5" s="1"/>
  <c r="BW20" i="5"/>
  <c r="BV45" i="5" s="1"/>
  <c r="BK20" i="5"/>
  <c r="CO20" i="5"/>
  <c r="CN45" i="5" s="1"/>
  <c r="CC19" i="5"/>
  <c r="CC18" i="5"/>
  <c r="DA18" i="5"/>
  <c r="BR29" i="5"/>
  <c r="BQ18" i="5"/>
  <c r="CC17" i="5"/>
  <c r="BE17" i="5"/>
  <c r="BE20" i="5"/>
  <c r="CU17" i="5"/>
  <c r="DA16" i="5"/>
  <c r="DC46" i="5" s="1"/>
  <c r="DC48" i="5" s="1"/>
  <c r="BL29" i="5"/>
  <c r="BY29" i="5"/>
  <c r="CC13" i="5"/>
  <c r="CO17" i="5"/>
  <c r="CC14" i="5"/>
  <c r="DA14" i="5"/>
  <c r="DB47" i="5" s="1"/>
  <c r="BQ13" i="5"/>
  <c r="CI17" i="5"/>
  <c r="BE15" i="5"/>
  <c r="O39" i="5"/>
  <c r="BQ17" i="5"/>
  <c r="BK15" i="5"/>
  <c r="BF29" i="5"/>
  <c r="BK16" i="5"/>
  <c r="BM48" i="5" s="1"/>
  <c r="CI15" i="5"/>
  <c r="DA17" i="5"/>
  <c r="BM29" i="5"/>
  <c r="CO13" i="5"/>
  <c r="BE14" i="5"/>
  <c r="BW16" i="5"/>
  <c r="BY48" i="5" s="1"/>
  <c r="CO16" i="5"/>
  <c r="CQ46" i="5" s="1"/>
  <c r="CQ48" i="5" s="1"/>
  <c r="CJ29" i="5"/>
  <c r="BQ14" i="5"/>
  <c r="BR47" i="5" s="1"/>
  <c r="DA19" i="5"/>
  <c r="CU28" i="5"/>
  <c r="CI18" i="5"/>
  <c r="CI14" i="5"/>
  <c r="CJ47" i="5" s="1"/>
  <c r="BS29" i="5"/>
  <c r="DD16" i="5"/>
  <c r="DE16" i="5" s="1"/>
  <c r="DD15" i="5"/>
  <c r="DE15" i="5" s="1"/>
  <c r="DD19" i="5"/>
  <c r="DE19" i="5" s="1"/>
  <c r="DD14" i="5"/>
  <c r="DE14" i="5" s="1"/>
  <c r="CC15" i="5"/>
  <c r="BP47" i="5"/>
  <c r="DB29" i="5"/>
  <c r="CB47" i="5"/>
  <c r="BQ28" i="5"/>
  <c r="CC20" i="5"/>
  <c r="CB45" i="5" s="1"/>
  <c r="DD20" i="5"/>
  <c r="DE20" i="5" s="1"/>
  <c r="CU13" i="5"/>
  <c r="CV29" i="5"/>
  <c r="CE29" i="5"/>
  <c r="CK29" i="5"/>
  <c r="CD29" i="5"/>
  <c r="CQ29" i="5"/>
  <c r="DD18" i="5"/>
  <c r="DE18" i="5" s="1"/>
  <c r="CH47" i="5"/>
  <c r="DD27" i="5"/>
  <c r="DE27" i="5" s="1"/>
  <c r="CP29" i="5"/>
  <c r="BK14" i="5"/>
  <c r="CN47" i="5"/>
  <c r="BK27" i="5"/>
  <c r="BW19" i="5"/>
  <c r="DD28" i="5"/>
  <c r="DE28" i="5" s="1"/>
  <c r="DC29" i="5"/>
  <c r="BX29" i="5"/>
  <c r="BW13" i="5"/>
  <c r="BG29" i="5"/>
  <c r="DD17" i="5"/>
  <c r="DE17" i="5" s="1"/>
  <c r="CD47" i="5"/>
  <c r="CW29" i="5"/>
  <c r="CP46" i="5" l="1"/>
  <c r="CP48" i="5" s="1"/>
  <c r="BK46" i="5"/>
  <c r="BK48" i="5" s="1"/>
  <c r="DB46" i="5"/>
  <c r="DB48" i="5" s="1"/>
  <c r="CJ46" i="5"/>
  <c r="CJ48" i="5" s="1"/>
  <c r="CD46" i="5"/>
  <c r="CD48" i="5" s="1"/>
  <c r="CV46" i="5"/>
  <c r="CV48" i="5" s="1"/>
  <c r="BX46" i="5"/>
  <c r="BX48" i="5" s="1"/>
  <c r="BJ46" i="5"/>
  <c r="BJ48" i="5" s="1"/>
  <c r="BJ35" i="5"/>
  <c r="BJ38" i="5"/>
  <c r="BK37" i="5"/>
  <c r="BK36" i="5"/>
  <c r="BM35" i="5"/>
  <c r="BM38" i="5"/>
  <c r="BL46" i="5"/>
  <c r="BL48" i="5" s="1"/>
  <c r="BJ37" i="5"/>
  <c r="BJ36" i="5"/>
  <c r="BL35" i="5"/>
  <c r="BL38" i="5"/>
  <c r="BM37" i="5"/>
  <c r="BM36" i="5"/>
  <c r="BK35" i="5"/>
  <c r="BK38" i="5"/>
  <c r="BL37" i="5"/>
  <c r="BL36" i="5"/>
  <c r="BP44" i="5"/>
  <c r="BR46" i="5"/>
  <c r="BR48" i="5" s="1"/>
  <c r="BF46" i="5"/>
  <c r="BF48" i="5" s="1"/>
  <c r="BE46" i="5"/>
  <c r="BE48" i="5" s="1"/>
  <c r="BD46" i="5"/>
  <c r="BD48" i="5" s="1"/>
  <c r="BG36" i="5"/>
  <c r="BD35" i="5"/>
  <c r="BG35" i="5"/>
  <c r="BG38" i="5"/>
  <c r="BF37" i="5"/>
  <c r="BG37" i="5"/>
  <c r="BE35" i="5"/>
  <c r="H36" i="8"/>
  <c r="I32" i="8"/>
  <c r="G12" i="9"/>
  <c r="H30" i="8"/>
  <c r="I31" i="8"/>
  <c r="G9" i="9"/>
  <c r="I36" i="8"/>
  <c r="G10" i="9"/>
  <c r="I30" i="8"/>
  <c r="G8" i="10"/>
  <c r="BE37" i="5"/>
  <c r="BD37" i="5"/>
  <c r="CU46" i="5"/>
  <c r="CU48" i="5" s="1"/>
  <c r="BV46" i="5"/>
  <c r="CQ36" i="5"/>
  <c r="CT46" i="5"/>
  <c r="CB46" i="5"/>
  <c r="CB48" i="5" s="1"/>
  <c r="CP38" i="5"/>
  <c r="BP46" i="5"/>
  <c r="CC46" i="5"/>
  <c r="CC48" i="5" s="1"/>
  <c r="CH46" i="5"/>
  <c r="CH48" i="5" s="1"/>
  <c r="DA46" i="5"/>
  <c r="DA48" i="5" s="1"/>
  <c r="CN35" i="5"/>
  <c r="CK38" i="5"/>
  <c r="BQ46" i="5"/>
  <c r="BQ48" i="5" s="1"/>
  <c r="CQ38" i="5"/>
  <c r="CN38" i="5"/>
  <c r="CN37" i="5"/>
  <c r="CI37" i="5"/>
  <c r="CJ38" i="5"/>
  <c r="CP37" i="5"/>
  <c r="CO38" i="5"/>
  <c r="CJ35" i="5"/>
  <c r="BE36" i="5"/>
  <c r="CP36" i="5"/>
  <c r="CQ35" i="5"/>
  <c r="CI36" i="5"/>
  <c r="BD36" i="5"/>
  <c r="CI46" i="5"/>
  <c r="CI48" i="5" s="1"/>
  <c r="CN46" i="5"/>
  <c r="CN48" i="5" s="1"/>
  <c r="CO46" i="5"/>
  <c r="CO48" i="5" s="1"/>
  <c r="CO36" i="5"/>
  <c r="CO29" i="5"/>
  <c r="CN36" i="5"/>
  <c r="CQ37" i="5"/>
  <c r="CH36" i="5"/>
  <c r="CI29" i="5"/>
  <c r="BD38" i="5"/>
  <c r="BE38" i="5"/>
  <c r="CO35" i="5"/>
  <c r="CP35" i="5"/>
  <c r="CO37" i="5"/>
  <c r="CH35" i="5"/>
  <c r="CK35" i="5"/>
  <c r="BE29" i="5"/>
  <c r="BE57" i="5" s="1"/>
  <c r="BD58" i="5" s="1"/>
  <c r="BF38" i="5"/>
  <c r="BW46" i="5"/>
  <c r="BW48" i="5" s="1"/>
  <c r="CZ46" i="5"/>
  <c r="CJ37" i="5"/>
  <c r="CH37" i="5"/>
  <c r="CK36" i="5"/>
  <c r="CI38" i="5"/>
  <c r="CI35" i="5"/>
  <c r="CH38" i="5"/>
  <c r="CK37" i="5"/>
  <c r="CJ36" i="5"/>
  <c r="DD29" i="5"/>
  <c r="DE13" i="5"/>
  <c r="DE29" i="5" s="1"/>
  <c r="CZ47" i="5"/>
  <c r="DC38" i="5"/>
  <c r="CZ37" i="5"/>
  <c r="DB38" i="5"/>
  <c r="DC37" i="5"/>
  <c r="DC36" i="5"/>
  <c r="DC35" i="5"/>
  <c r="DA37" i="5"/>
  <c r="DB36" i="5"/>
  <c r="DA35" i="5"/>
  <c r="DA29" i="5"/>
  <c r="DA38" i="5"/>
  <c r="DA36" i="5"/>
  <c r="CZ35" i="5"/>
  <c r="CZ38" i="5"/>
  <c r="CZ36" i="5"/>
  <c r="DB37" i="5"/>
  <c r="DB35" i="5"/>
  <c r="BK29" i="5"/>
  <c r="CB36" i="5"/>
  <c r="CC36" i="5"/>
  <c r="CC35" i="5"/>
  <c r="CD38" i="5"/>
  <c r="BQ36" i="5"/>
  <c r="BP38" i="5"/>
  <c r="BQ38" i="5"/>
  <c r="BS36" i="5"/>
  <c r="BV47" i="5"/>
  <c r="BY38" i="5"/>
  <c r="BX38" i="5"/>
  <c r="BY37" i="5"/>
  <c r="BY36" i="5"/>
  <c r="BY35" i="5"/>
  <c r="BV38" i="5"/>
  <c r="BX37" i="5"/>
  <c r="BW36" i="5"/>
  <c r="BV35" i="5"/>
  <c r="BW29" i="5"/>
  <c r="BW37" i="5"/>
  <c r="BV36" i="5"/>
  <c r="BV37" i="5"/>
  <c r="BX35" i="5"/>
  <c r="BW38" i="5"/>
  <c r="BW35" i="5"/>
  <c r="BX36" i="5"/>
  <c r="CC37" i="5"/>
  <c r="CD37" i="5"/>
  <c r="CD36" i="5"/>
  <c r="CE38" i="5"/>
  <c r="BR37" i="5"/>
  <c r="BQ29" i="5"/>
  <c r="BP36" i="5"/>
  <c r="BS37" i="5"/>
  <c r="CT47" i="5"/>
  <c r="CW38" i="5"/>
  <c r="CT37" i="5"/>
  <c r="CV38" i="5"/>
  <c r="CW37" i="5"/>
  <c r="CW36" i="5"/>
  <c r="CW35" i="5"/>
  <c r="CT38" i="5"/>
  <c r="CU36" i="5"/>
  <c r="CT35" i="5"/>
  <c r="CU29" i="5"/>
  <c r="CV37" i="5"/>
  <c r="CU37" i="5"/>
  <c r="CV35" i="5"/>
  <c r="CV36" i="5"/>
  <c r="CU38" i="5"/>
  <c r="CU35" i="5"/>
  <c r="CB38" i="5"/>
  <c r="CC38" i="5"/>
  <c r="CE36" i="5"/>
  <c r="BQ35" i="5"/>
  <c r="BR35" i="5"/>
  <c r="BQ37" i="5"/>
  <c r="BR38" i="5"/>
  <c r="CB37" i="5"/>
  <c r="CB35" i="5"/>
  <c r="CC29" i="5"/>
  <c r="CE37" i="5"/>
  <c r="BP35" i="5"/>
  <c r="BR36" i="5"/>
  <c r="BP37" i="5"/>
  <c r="BS35" i="5"/>
  <c r="BS38" i="5"/>
  <c r="BP48" i="5" l="1"/>
  <c r="G30" i="9"/>
  <c r="I10" i="9"/>
  <c r="G32" i="9"/>
  <c r="I12" i="9"/>
  <c r="G36" i="9"/>
  <c r="G31" i="9"/>
  <c r="I9" i="9"/>
  <c r="I8" i="10"/>
  <c r="BV48" i="5"/>
  <c r="BV49" i="5" s="1"/>
  <c r="BD49" i="5"/>
  <c r="CN39" i="5"/>
  <c r="BP49" i="5"/>
  <c r="CB49" i="5"/>
  <c r="CT48" i="5"/>
  <c r="CT49" i="5" s="1"/>
  <c r="CQ39" i="5"/>
  <c r="CK39" i="5"/>
  <c r="CP39" i="5"/>
  <c r="BD39" i="5"/>
  <c r="BE39" i="5"/>
  <c r="CN49" i="5"/>
  <c r="CO39" i="5"/>
  <c r="BJ49" i="5"/>
  <c r="BF35" i="5"/>
  <c r="BG39" i="5"/>
  <c r="BF36" i="5"/>
  <c r="CH49" i="5"/>
  <c r="BK39" i="5"/>
  <c r="CI39" i="5"/>
  <c r="CZ48" i="5"/>
  <c r="CZ49" i="5" s="1"/>
  <c r="CH39" i="5"/>
  <c r="CJ39" i="5"/>
  <c r="DB39" i="5"/>
  <c r="CZ39" i="5"/>
  <c r="BJ39" i="5"/>
  <c r="BP39" i="5"/>
  <c r="CB39" i="5"/>
  <c r="BQ39" i="5"/>
  <c r="CV39" i="5"/>
  <c r="BW39" i="5"/>
  <c r="DC39" i="5"/>
  <c r="BS39" i="5"/>
  <c r="BX39" i="5"/>
  <c r="CW39" i="5"/>
  <c r="BV39" i="5"/>
  <c r="BY39" i="5"/>
  <c r="CC39" i="5"/>
  <c r="BM39" i="5"/>
  <c r="CD35" i="5"/>
  <c r="CD39" i="5" s="1"/>
  <c r="CE35" i="5"/>
  <c r="CE39" i="5" s="1"/>
  <c r="BR39" i="5"/>
  <c r="CT36" i="5"/>
  <c r="CT39" i="5" s="1"/>
  <c r="BL39" i="5"/>
  <c r="CU39" i="5"/>
  <c r="DA39" i="5"/>
  <c r="I32" i="9" l="1"/>
  <c r="G12" i="10"/>
  <c r="I31" i="9"/>
  <c r="I36" i="9"/>
  <c r="G9" i="10"/>
  <c r="G10" i="10"/>
  <c r="I30" i="9"/>
  <c r="G8" i="11"/>
  <c r="CN40" i="5"/>
  <c r="BF39" i="5"/>
  <c r="BD40" i="5" s="1"/>
  <c r="CZ40" i="5"/>
  <c r="CH40" i="5"/>
  <c r="CB40" i="5"/>
  <c r="BV40" i="5"/>
  <c r="BJ40" i="5"/>
  <c r="BP40" i="5"/>
  <c r="CT40" i="5"/>
  <c r="G36" i="10" l="1"/>
  <c r="G31" i="10"/>
  <c r="I9" i="10"/>
  <c r="I10" i="10"/>
  <c r="G30" i="10"/>
  <c r="I12" i="10"/>
  <c r="G32" i="10"/>
  <c r="I8" i="11"/>
  <c r="G10" i="11" l="1"/>
  <c r="I30" i="10"/>
  <c r="G9" i="11"/>
  <c r="I36" i="10"/>
  <c r="I31" i="10"/>
  <c r="I32" i="10"/>
  <c r="G12" i="11"/>
  <c r="G8" i="12"/>
  <c r="I12" i="11" l="1"/>
  <c r="G32" i="11"/>
  <c r="G36" i="11"/>
  <c r="I9" i="11"/>
  <c r="G31" i="11"/>
  <c r="I10" i="11"/>
  <c r="G30" i="11"/>
  <c r="I8" i="12"/>
  <c r="G10" i="12" l="1"/>
  <c r="I30" i="11"/>
  <c r="G12" i="12"/>
  <c r="I32" i="11"/>
  <c r="G9" i="12"/>
  <c r="I36" i="11"/>
  <c r="I31" i="11"/>
  <c r="G8" i="13"/>
  <c r="G32" i="12" l="1"/>
  <c r="I12" i="12"/>
  <c r="I9" i="12"/>
  <c r="G36" i="12"/>
  <c r="G31" i="12"/>
  <c r="I10" i="12"/>
  <c r="G30" i="12"/>
  <c r="I8" i="13"/>
  <c r="G9" i="13" l="1"/>
  <c r="I36" i="12"/>
  <c r="I31" i="12"/>
  <c r="G10" i="13"/>
  <c r="I30" i="12"/>
  <c r="G12" i="13"/>
  <c r="I32" i="12"/>
  <c r="G8" i="14"/>
  <c r="I10" i="13" l="1"/>
  <c r="G30" i="13"/>
  <c r="G32" i="13"/>
  <c r="I12" i="13"/>
  <c r="I9" i="13"/>
  <c r="G31" i="13"/>
  <c r="G36" i="13"/>
  <c r="I8" i="14"/>
  <c r="I32" i="13" l="1"/>
  <c r="G12" i="14"/>
  <c r="I31" i="13"/>
  <c r="I36" i="13"/>
  <c r="G9" i="14"/>
  <c r="G10" i="14"/>
  <c r="I30" i="13"/>
  <c r="G8" i="15"/>
  <c r="I10" i="14" l="1"/>
  <c r="G30" i="14"/>
  <c r="G32" i="14"/>
  <c r="I12" i="14"/>
  <c r="G31" i="14"/>
  <c r="I9" i="14"/>
  <c r="G36" i="14"/>
  <c r="I8" i="15"/>
  <c r="I32" i="14" l="1"/>
  <c r="G12" i="15"/>
  <c r="I31" i="14"/>
  <c r="G9" i="15"/>
  <c r="I36" i="14"/>
  <c r="G10" i="15"/>
  <c r="I30" i="14"/>
  <c r="G8" i="16"/>
  <c r="G36" i="15" l="1"/>
  <c r="G31" i="15"/>
  <c r="I9" i="15"/>
  <c r="I10" i="15"/>
  <c r="G30" i="15"/>
  <c r="G32" i="15"/>
  <c r="I12" i="15"/>
  <c r="I8" i="16"/>
  <c r="G10" i="16" l="1"/>
  <c r="I30" i="15"/>
  <c r="I32" i="15"/>
  <c r="G12" i="16"/>
  <c r="I36" i="15"/>
  <c r="G9" i="16"/>
  <c r="I31" i="15"/>
  <c r="I12" i="16" l="1"/>
  <c r="I32" i="16" s="1"/>
  <c r="G32" i="16"/>
  <c r="G31" i="16"/>
  <c r="I9" i="16"/>
  <c r="G36" i="16"/>
  <c r="I10" i="16"/>
  <c r="I30" i="16" s="1"/>
  <c r="G30" i="16"/>
  <c r="I31" i="16" l="1"/>
  <c r="I3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G12" authorId="0" shapeId="0" xr:uid="{00000000-0006-0000-0000-000001000000}">
      <text>
        <r>
          <rPr>
            <b/>
            <sz val="9"/>
            <color indexed="81"/>
            <rFont val="MS P ゴシック"/>
            <family val="3"/>
            <charset val="128"/>
          </rPr>
          <t>A重油への換算係数
　灯油：0.939
　LPガス：1.299
　LNG：1.560</t>
        </r>
      </text>
    </comment>
    <comment ref="AI12" authorId="0" shapeId="0" xr:uid="{00000000-0006-0000-0000-000002000000}">
      <text>
        <r>
          <rPr>
            <b/>
            <sz val="9"/>
            <color indexed="81"/>
            <rFont val="MS P ゴシック"/>
            <family val="3"/>
            <charset val="128"/>
          </rPr>
          <t>A重油への換算係数
　灯油：0.939
　LPガス：1.299
　LNG：1.560</t>
        </r>
      </text>
    </comment>
  </commentList>
</comments>
</file>

<file path=xl/sharedStrings.xml><?xml version="1.0" encoding="utf-8"?>
<sst xmlns="http://schemas.openxmlformats.org/spreadsheetml/2006/main" count="1041" uniqueCount="178">
  <si>
    <t>支援対象者名</t>
    <rPh sb="0" eb="5">
      <t>シエンタイショウシャ</t>
    </rPh>
    <rPh sb="5" eb="6">
      <t>メイ</t>
    </rPh>
    <phoneticPr fontId="2"/>
  </si>
  <si>
    <t>氏名</t>
    <rPh sb="0" eb="2">
      <t>シメイ</t>
    </rPh>
    <phoneticPr fontId="2"/>
  </si>
  <si>
    <t>コース</t>
    <phoneticPr fontId="2"/>
  </si>
  <si>
    <t>現在</t>
    <rPh sb="0" eb="2">
      <t>ゲンザイ</t>
    </rPh>
    <phoneticPr fontId="2"/>
  </si>
  <si>
    <t>目標</t>
    <rPh sb="0" eb="2">
      <t>モクヒョウ</t>
    </rPh>
    <phoneticPr fontId="2"/>
  </si>
  <si>
    <t>170%</t>
  </si>
  <si>
    <t>150%</t>
  </si>
  <si>
    <t>灯油</t>
    <rPh sb="0" eb="2">
      <t>トウユ</t>
    </rPh>
    <phoneticPr fontId="2"/>
  </si>
  <si>
    <t>130%</t>
  </si>
  <si>
    <t>合計</t>
    <rPh sb="0" eb="2">
      <t>ゴウケイ</t>
    </rPh>
    <phoneticPr fontId="2"/>
  </si>
  <si>
    <t>農家
番号</t>
    <rPh sb="0" eb="2">
      <t>ノウカ</t>
    </rPh>
    <rPh sb="3" eb="5">
      <t>バンゴウ</t>
    </rPh>
    <phoneticPr fontId="2"/>
  </si>
  <si>
    <t>支援
対象者
番号</t>
    <rPh sb="0" eb="2">
      <t>シエン</t>
    </rPh>
    <rPh sb="3" eb="6">
      <t>タイショウシャ</t>
    </rPh>
    <rPh sb="7" eb="9">
      <t>バンゴウ</t>
    </rPh>
    <phoneticPr fontId="2"/>
  </si>
  <si>
    <t>住所</t>
    <rPh sb="0" eb="2">
      <t>ジュウショ</t>
    </rPh>
    <phoneticPr fontId="2"/>
  </si>
  <si>
    <t>補助金
所要見込額
（円）</t>
    <rPh sb="0" eb="3">
      <t>ホジョキン</t>
    </rPh>
    <rPh sb="4" eb="6">
      <t>ショヨウ</t>
    </rPh>
    <rPh sb="6" eb="8">
      <t>ミコミ</t>
    </rPh>
    <rPh sb="8" eb="9">
      <t>ガク</t>
    </rPh>
    <rPh sb="11" eb="12">
      <t>エン</t>
    </rPh>
    <phoneticPr fontId="2"/>
  </si>
  <si>
    <t>納付日</t>
    <rPh sb="0" eb="2">
      <t>ノウフ</t>
    </rPh>
    <rPh sb="2" eb="3">
      <t>ビ</t>
    </rPh>
    <phoneticPr fontId="2"/>
  </si>
  <si>
    <t>納付日</t>
    <rPh sb="0" eb="3">
      <t>ノウフビ</t>
    </rPh>
    <phoneticPr fontId="2"/>
  </si>
  <si>
    <t>代表者役職・氏名</t>
    <rPh sb="0" eb="3">
      <t>ダイヒョウシャ</t>
    </rPh>
    <rPh sb="3" eb="5">
      <t>ヤクショク</t>
    </rPh>
    <rPh sb="6" eb="8">
      <t>シメイ</t>
    </rPh>
    <phoneticPr fontId="2"/>
  </si>
  <si>
    <t>郵便番号</t>
    <rPh sb="0" eb="4">
      <t>ユウビンバンゴウ</t>
    </rPh>
    <phoneticPr fontId="2"/>
  </si>
  <si>
    <t>＜農業者件数＞</t>
  </si>
  <si>
    <t>農家積立金残額</t>
    <rPh sb="0" eb="2">
      <t>ノウカ</t>
    </rPh>
    <rPh sb="2" eb="5">
      <t>ツミタテキン</t>
    </rPh>
    <rPh sb="5" eb="7">
      <t>ザンガク</t>
    </rPh>
    <phoneticPr fontId="2"/>
  </si>
  <si>
    <t>ＬＰガス</t>
  </si>
  <si>
    <t>ＬＰガス</t>
    <phoneticPr fontId="2"/>
  </si>
  <si>
    <t>ＬＮＧ</t>
    <phoneticPr fontId="2"/>
  </si>
  <si>
    <t>第１回納付
（円）②</t>
    <rPh sb="0" eb="1">
      <t>ダイ</t>
    </rPh>
    <rPh sb="2" eb="3">
      <t>カイ</t>
    </rPh>
    <rPh sb="3" eb="5">
      <t>ノウフ</t>
    </rPh>
    <rPh sb="7" eb="8">
      <t>エン</t>
    </rPh>
    <phoneticPr fontId="2"/>
  </si>
  <si>
    <t>第２回納付
（円）③</t>
    <phoneticPr fontId="2"/>
  </si>
  <si>
    <t>積立金納付額
①+②+③</t>
    <rPh sb="0" eb="3">
      <t>ツミタテキン</t>
    </rPh>
    <rPh sb="3" eb="5">
      <t>ノウフ</t>
    </rPh>
    <rPh sb="5" eb="6">
      <t>ガク</t>
    </rPh>
    <phoneticPr fontId="2"/>
  </si>
  <si>
    <t>協議会</t>
    <rPh sb="0" eb="3">
      <t>キョウギカイ</t>
    </rPh>
    <phoneticPr fontId="2"/>
  </si>
  <si>
    <t>計</t>
    <rPh sb="0" eb="1">
      <t>ケイ</t>
    </rPh>
    <phoneticPr fontId="2"/>
  </si>
  <si>
    <t>10月分補填金交付</t>
    <rPh sb="2" eb="3">
      <t>ガツ</t>
    </rPh>
    <rPh sb="3" eb="4">
      <t>ブン</t>
    </rPh>
    <rPh sb="4" eb="7">
      <t>ホテンキン</t>
    </rPh>
    <rPh sb="7" eb="9">
      <t>コウフ</t>
    </rPh>
    <phoneticPr fontId="2"/>
  </si>
  <si>
    <t>11月分補填金交付</t>
    <rPh sb="2" eb="3">
      <t>ガツ</t>
    </rPh>
    <rPh sb="3" eb="4">
      <t>ブン</t>
    </rPh>
    <rPh sb="4" eb="7">
      <t>ホテンキン</t>
    </rPh>
    <rPh sb="7" eb="9">
      <t>コウフ</t>
    </rPh>
    <phoneticPr fontId="2"/>
  </si>
  <si>
    <t>燃料購入
予定数量
（ﾘｯﾄﾙ、㎏、㎥)</t>
    <rPh sb="0" eb="2">
      <t>ネンリョウ</t>
    </rPh>
    <rPh sb="2" eb="4">
      <t>コウニュウ</t>
    </rPh>
    <rPh sb="5" eb="7">
      <t>ヨテイ</t>
    </rPh>
    <rPh sb="7" eb="9">
      <t>スウリョウ</t>
    </rPh>
    <phoneticPr fontId="2"/>
  </si>
  <si>
    <t>補填金合計</t>
    <rPh sb="0" eb="3">
      <t>ホテンキン</t>
    </rPh>
    <rPh sb="3" eb="5">
      <t>ゴウケイ</t>
    </rPh>
    <phoneticPr fontId="2"/>
  </si>
  <si>
    <t>＜交付額＞</t>
    <rPh sb="1" eb="4">
      <t>コウフガク</t>
    </rPh>
    <phoneticPr fontId="2"/>
  </si>
  <si>
    <t>小計</t>
    <rPh sb="0" eb="2">
      <t>ショウケイ</t>
    </rPh>
    <phoneticPr fontId="2"/>
  </si>
  <si>
    <t>補填金交付額
のうち
農家積立金額
（10～6月）</t>
    <rPh sb="0" eb="3">
      <t>ホテンキン</t>
    </rPh>
    <rPh sb="3" eb="5">
      <t>コウフ</t>
    </rPh>
    <rPh sb="5" eb="6">
      <t>ガク</t>
    </rPh>
    <rPh sb="11" eb="13">
      <t>ノウカ</t>
    </rPh>
    <rPh sb="13" eb="16">
      <t>ツミタテキン</t>
    </rPh>
    <rPh sb="16" eb="17">
      <t>ガク</t>
    </rPh>
    <rPh sb="23" eb="24">
      <t>ガツ</t>
    </rPh>
    <phoneticPr fontId="2"/>
  </si>
  <si>
    <t>燃料使用量</t>
    <rPh sb="0" eb="2">
      <t>ネンリョウ</t>
    </rPh>
    <rPh sb="2" eb="5">
      <t>シヨウリョウ</t>
    </rPh>
    <phoneticPr fontId="2"/>
  </si>
  <si>
    <t>現在（ﾘｯﾄﾙ、㎏、㎥)</t>
    <rPh sb="0" eb="2">
      <t>ゲンザイ</t>
    </rPh>
    <phoneticPr fontId="2"/>
  </si>
  <si>
    <t>目標（ﾘｯﾄﾙ、㎏、㎥)</t>
    <rPh sb="0" eb="2">
      <t>モクヒョウ</t>
    </rPh>
    <phoneticPr fontId="2"/>
  </si>
  <si>
    <t>＜燃料使用量：現在値＞</t>
    <rPh sb="1" eb="3">
      <t>ネンリョウ</t>
    </rPh>
    <rPh sb="3" eb="6">
      <t>シヨウリョウ</t>
    </rPh>
    <rPh sb="7" eb="10">
      <t>ゲンザイチ</t>
    </rPh>
    <phoneticPr fontId="2"/>
  </si>
  <si>
    <t>＜燃料使用量：目標＞</t>
    <rPh sb="1" eb="3">
      <t>ネンリョウ</t>
    </rPh>
    <rPh sb="3" eb="6">
      <t>シヨウリョウ</t>
    </rPh>
    <rPh sb="7" eb="9">
      <t>モクヒョウ</t>
    </rPh>
    <phoneticPr fontId="2"/>
  </si>
  <si>
    <t>対象期間</t>
    <rPh sb="0" eb="2">
      <t>タイショウ</t>
    </rPh>
    <rPh sb="2" eb="4">
      <t>キカン</t>
    </rPh>
    <phoneticPr fontId="2"/>
  </si>
  <si>
    <t>＜燃料購入予定数量＞</t>
    <rPh sb="1" eb="3">
      <t>ネンリョウ</t>
    </rPh>
    <rPh sb="3" eb="9">
      <t>コウニュウヨテイスウリョウ</t>
    </rPh>
    <phoneticPr fontId="2"/>
  </si>
  <si>
    <t>＜積立金額＞</t>
    <rPh sb="1" eb="3">
      <t>ツミタテ</t>
    </rPh>
    <rPh sb="3" eb="4">
      <t>キン</t>
    </rPh>
    <rPh sb="4" eb="5">
      <t>ガク</t>
    </rPh>
    <phoneticPr fontId="2"/>
  </si>
  <si>
    <t>追加等整理欄</t>
    <rPh sb="0" eb="3">
      <t>ツイカトウ</t>
    </rPh>
    <rPh sb="3" eb="6">
      <t>セイリラン</t>
    </rPh>
    <phoneticPr fontId="2"/>
  </si>
  <si>
    <t>追加</t>
    <rPh sb="0" eb="2">
      <t>ツイカ</t>
    </rPh>
    <phoneticPr fontId="2"/>
  </si>
  <si>
    <t>生産量</t>
    <rPh sb="0" eb="3">
      <t>セイサンリョウ</t>
    </rPh>
    <phoneticPr fontId="2"/>
  </si>
  <si>
    <t>品目</t>
    <rPh sb="0" eb="2">
      <t>ヒンモク</t>
    </rPh>
    <phoneticPr fontId="2"/>
  </si>
  <si>
    <t>現在（㎏）</t>
    <rPh sb="0" eb="2">
      <t>ゲンザイ</t>
    </rPh>
    <phoneticPr fontId="2"/>
  </si>
  <si>
    <t>目標（㎏）</t>
    <rPh sb="0" eb="2">
      <t>モクヒョウ</t>
    </rPh>
    <phoneticPr fontId="2"/>
  </si>
  <si>
    <t>10a当たり</t>
  </si>
  <si>
    <t>（記入の留意事項）</t>
    <rPh sb="1" eb="3">
      <t>キニュウ</t>
    </rPh>
    <rPh sb="4" eb="6">
      <t>リュウイ</t>
    </rPh>
    <rPh sb="6" eb="8">
      <t>ジコウ</t>
    </rPh>
    <phoneticPr fontId="15"/>
  </si>
  <si>
    <t>・農家個人ごとの整理番号で整理。</t>
    <rPh sb="1" eb="3">
      <t>ノウカ</t>
    </rPh>
    <rPh sb="3" eb="5">
      <t>コジン</t>
    </rPh>
    <rPh sb="8" eb="10">
      <t>セイリ</t>
    </rPh>
    <rPh sb="10" eb="12">
      <t>バンゴウ</t>
    </rPh>
    <rPh sb="13" eb="15">
      <t>セイリ</t>
    </rPh>
    <phoneticPr fontId="15"/>
  </si>
  <si>
    <t>・セーフティネットで複数燃料を対象にする農家は２行にわたって記載。２行目はセーフティネットの当該燃料に係る必要事項のみの記入で可。</t>
    <rPh sb="10" eb="12">
      <t>フクスウ</t>
    </rPh>
    <rPh sb="12" eb="14">
      <t>ネンリョウ</t>
    </rPh>
    <rPh sb="15" eb="17">
      <t>タイショウ</t>
    </rPh>
    <rPh sb="20" eb="22">
      <t>ノウカ</t>
    </rPh>
    <rPh sb="24" eb="25">
      <t>ギョウ</t>
    </rPh>
    <rPh sb="30" eb="32">
      <t>キサイ</t>
    </rPh>
    <rPh sb="34" eb="36">
      <t>ギョウメ</t>
    </rPh>
    <rPh sb="46" eb="48">
      <t>トウガイ</t>
    </rPh>
    <rPh sb="48" eb="50">
      <t>ネンリョウ</t>
    </rPh>
    <rPh sb="51" eb="52">
      <t>カカ</t>
    </rPh>
    <rPh sb="53" eb="55">
      <t>ヒツヨウ</t>
    </rPh>
    <rPh sb="55" eb="57">
      <t>ジコウ</t>
    </rPh>
    <rPh sb="60" eb="62">
      <t>キニュウ</t>
    </rPh>
    <rPh sb="63" eb="64">
      <t>カ</t>
    </rPh>
    <phoneticPr fontId="15"/>
  </si>
  <si>
    <t>目標欄は「０」にすること。</t>
    <phoneticPr fontId="15"/>
  </si>
  <si>
    <r>
      <rPr>
        <u/>
        <sz val="11"/>
        <color theme="1"/>
        <rFont val="ＭＳ Ｐゴシック"/>
        <family val="3"/>
        <charset val="128"/>
      </rPr>
      <t>・離農又は何らかの理由により省エネルギー等対策推進計画から離脱した場合には</t>
    </r>
    <r>
      <rPr>
        <sz val="11"/>
        <color theme="1"/>
        <rFont val="ＭＳ Ｐゴシック"/>
        <family val="3"/>
        <charset val="128"/>
      </rPr>
      <t>、</t>
    </r>
    <r>
      <rPr>
        <b/>
        <u/>
        <sz val="11"/>
        <color theme="1"/>
        <rFont val="ＭＳ Ｐゴシック"/>
        <family val="3"/>
        <charset val="128"/>
      </rPr>
      <t>温室面積及び燃油使用量の現在欄</t>
    </r>
    <r>
      <rPr>
        <sz val="11"/>
        <color theme="1"/>
        <rFont val="ＭＳ Ｐゴシック"/>
        <family val="3"/>
        <charset val="128"/>
      </rPr>
      <t>の計数はそのまま残しておき、</t>
    </r>
    <rPh sb="1" eb="3">
      <t>リノウ</t>
    </rPh>
    <rPh sb="3" eb="4">
      <t>マタ</t>
    </rPh>
    <rPh sb="5" eb="6">
      <t>ナン</t>
    </rPh>
    <rPh sb="9" eb="11">
      <t>リユウ</t>
    </rPh>
    <rPh sb="14" eb="15">
      <t>ショウ</t>
    </rPh>
    <rPh sb="20" eb="21">
      <t>トウ</t>
    </rPh>
    <rPh sb="21" eb="23">
      <t>タイサク</t>
    </rPh>
    <rPh sb="23" eb="25">
      <t>スイシン</t>
    </rPh>
    <rPh sb="25" eb="27">
      <t>ケイカク</t>
    </rPh>
    <rPh sb="29" eb="31">
      <t>リダツ</t>
    </rPh>
    <rPh sb="33" eb="35">
      <t>バアイ</t>
    </rPh>
    <rPh sb="38" eb="40">
      <t>オンシツ</t>
    </rPh>
    <rPh sb="40" eb="42">
      <t>メンセキ</t>
    </rPh>
    <rPh sb="42" eb="43">
      <t>オヨ</t>
    </rPh>
    <rPh sb="44" eb="46">
      <t>ネンユ</t>
    </rPh>
    <rPh sb="46" eb="49">
      <t>シヨウリョウ</t>
    </rPh>
    <rPh sb="50" eb="52">
      <t>ゲンザイ</t>
    </rPh>
    <rPh sb="52" eb="53">
      <t>ラン</t>
    </rPh>
    <phoneticPr fontId="15"/>
  </si>
  <si>
    <t>燃料購入
実績
(ℓ,㎏,㎥)</t>
    <rPh sb="0" eb="2">
      <t>ネンリョウ</t>
    </rPh>
    <rPh sb="2" eb="4">
      <t>コウニュウ</t>
    </rPh>
    <rPh sb="5" eb="7">
      <t>ジッセキ</t>
    </rPh>
    <phoneticPr fontId="15"/>
  </si>
  <si>
    <t>補填対象
数量
(ℓ,㎏,㎥)</t>
    <rPh sb="0" eb="2">
      <t>ホテン</t>
    </rPh>
    <rPh sb="2" eb="4">
      <t>タイショウ</t>
    </rPh>
    <rPh sb="5" eb="7">
      <t>スウリョウ</t>
    </rPh>
    <phoneticPr fontId="15"/>
  </si>
  <si>
    <t>補填金
単価</t>
    <rPh sb="0" eb="2">
      <t>ホテン</t>
    </rPh>
    <rPh sb="2" eb="3">
      <t>キン</t>
    </rPh>
    <rPh sb="4" eb="6">
      <t>タンカ</t>
    </rPh>
    <phoneticPr fontId="15"/>
  </si>
  <si>
    <t>補填金額
（円）</t>
    <rPh sb="0" eb="2">
      <t>ホテン</t>
    </rPh>
    <rPh sb="2" eb="4">
      <t>キンガク</t>
    </rPh>
    <rPh sb="6" eb="7">
      <t>エン</t>
    </rPh>
    <phoneticPr fontId="15"/>
  </si>
  <si>
    <t>うち
積立金</t>
    <rPh sb="3" eb="6">
      <t>ツミタテキン</t>
    </rPh>
    <phoneticPr fontId="15"/>
  </si>
  <si>
    <t>うち
補助金</t>
    <rPh sb="3" eb="6">
      <t>ホジョキン</t>
    </rPh>
    <phoneticPr fontId="15"/>
  </si>
  <si>
    <t>12月分補填金交付</t>
    <rPh sb="2" eb="3">
      <t>ガツ</t>
    </rPh>
    <rPh sb="3" eb="4">
      <t>ブン</t>
    </rPh>
    <rPh sb="4" eb="7">
      <t>ホテンキン</t>
    </rPh>
    <rPh sb="7" eb="9">
      <t>コウフ</t>
    </rPh>
    <phoneticPr fontId="2"/>
  </si>
  <si>
    <t>1月分補填金交付</t>
    <rPh sb="1" eb="2">
      <t>ガツ</t>
    </rPh>
    <rPh sb="2" eb="3">
      <t>ブン</t>
    </rPh>
    <rPh sb="3" eb="6">
      <t>ホテンキン</t>
    </rPh>
    <rPh sb="6" eb="8">
      <t>コウフ</t>
    </rPh>
    <phoneticPr fontId="2"/>
  </si>
  <si>
    <t>2月分補填金交付</t>
    <rPh sb="1" eb="2">
      <t>ガツ</t>
    </rPh>
    <rPh sb="2" eb="3">
      <t>ブン</t>
    </rPh>
    <rPh sb="3" eb="6">
      <t>ホテンキン</t>
    </rPh>
    <rPh sb="6" eb="8">
      <t>コウフ</t>
    </rPh>
    <phoneticPr fontId="2"/>
  </si>
  <si>
    <t>3月分補填金交付</t>
    <rPh sb="1" eb="2">
      <t>ガツ</t>
    </rPh>
    <rPh sb="2" eb="3">
      <t>ブン</t>
    </rPh>
    <rPh sb="3" eb="6">
      <t>ホテンキン</t>
    </rPh>
    <rPh sb="6" eb="8">
      <t>コウフ</t>
    </rPh>
    <phoneticPr fontId="2"/>
  </si>
  <si>
    <t>4月分補填金交付</t>
    <rPh sb="1" eb="2">
      <t>ガツ</t>
    </rPh>
    <rPh sb="2" eb="3">
      <t>ブン</t>
    </rPh>
    <rPh sb="3" eb="6">
      <t>ホテンキン</t>
    </rPh>
    <rPh sb="6" eb="8">
      <t>コウフ</t>
    </rPh>
    <phoneticPr fontId="2"/>
  </si>
  <si>
    <t>5月分補填金交付</t>
    <rPh sb="1" eb="2">
      <t>ガツ</t>
    </rPh>
    <rPh sb="2" eb="3">
      <t>ブン</t>
    </rPh>
    <rPh sb="3" eb="6">
      <t>ホテンキン</t>
    </rPh>
    <rPh sb="6" eb="8">
      <t>コウフ</t>
    </rPh>
    <phoneticPr fontId="2"/>
  </si>
  <si>
    <t>6月分補填金交付</t>
    <rPh sb="1" eb="2">
      <t>ガツ</t>
    </rPh>
    <rPh sb="2" eb="3">
      <t>ブン</t>
    </rPh>
    <rPh sb="3" eb="6">
      <t>ホテンキン</t>
    </rPh>
    <rPh sb="6" eb="8">
      <t>コウフ</t>
    </rPh>
    <phoneticPr fontId="2"/>
  </si>
  <si>
    <t>有</t>
    <rPh sb="0" eb="1">
      <t>アリ</t>
    </rPh>
    <phoneticPr fontId="2"/>
  </si>
  <si>
    <t>無</t>
    <rPh sb="0" eb="1">
      <t>ナシ</t>
    </rPh>
    <phoneticPr fontId="2"/>
  </si>
  <si>
    <t>件数合計</t>
    <rPh sb="0" eb="4">
      <t>ケンスウゴウケイ</t>
    </rPh>
    <phoneticPr fontId="2"/>
  </si>
  <si>
    <t>燃料別</t>
    <rPh sb="0" eb="3">
      <t>ネンリョウベツ</t>
    </rPh>
    <phoneticPr fontId="2"/>
  </si>
  <si>
    <t>燃料補填金
積立必要額
（円）</t>
    <rPh sb="0" eb="2">
      <t>ネンリョウ</t>
    </rPh>
    <rPh sb="2" eb="4">
      <t>ホテン</t>
    </rPh>
    <rPh sb="4" eb="5">
      <t>キン</t>
    </rPh>
    <rPh sb="6" eb="8">
      <t>ツミタテ</t>
    </rPh>
    <rPh sb="8" eb="10">
      <t>ヒツヨウ</t>
    </rPh>
    <rPh sb="10" eb="11">
      <t>ガク</t>
    </rPh>
    <rPh sb="13" eb="14">
      <t>エン</t>
    </rPh>
    <phoneticPr fontId="2"/>
  </si>
  <si>
    <t>Ａ重油</t>
  </si>
  <si>
    <t>灯油</t>
  </si>
  <si>
    <t>灯油</t>
    <phoneticPr fontId="2"/>
  </si>
  <si>
    <t>！数式が崩れますので、行が足りない場合は間に挿入して追加してください</t>
    <phoneticPr fontId="2"/>
  </si>
  <si>
    <t>10月～翌6月</t>
    <rPh sb="2" eb="3">
      <t>ガツ</t>
    </rPh>
    <rPh sb="4" eb="5">
      <t>ヨク</t>
    </rPh>
    <rPh sb="6" eb="7">
      <t>ガツ</t>
    </rPh>
    <phoneticPr fontId="2"/>
  </si>
  <si>
    <t>バラ</t>
    <phoneticPr fontId="2"/>
  </si>
  <si>
    <t>ユリ</t>
    <phoneticPr fontId="2"/>
  </si>
  <si>
    <t>キク</t>
    <phoneticPr fontId="2"/>
  </si>
  <si>
    <t>胡蝶蘭</t>
    <rPh sb="0" eb="3">
      <t>コチョウラン</t>
    </rPh>
    <phoneticPr fontId="2"/>
  </si>
  <si>
    <t>トルコキキョウ</t>
    <phoneticPr fontId="2"/>
  </si>
  <si>
    <t>積立金残高０
発生月</t>
    <rPh sb="0" eb="3">
      <t>ツミタテキン</t>
    </rPh>
    <rPh sb="3" eb="5">
      <t>ザンダカ</t>
    </rPh>
    <phoneticPr fontId="2"/>
  </si>
  <si>
    <t>年間燃料購入
実績</t>
    <rPh sb="0" eb="2">
      <t>ネンカン</t>
    </rPh>
    <phoneticPr fontId="2"/>
  </si>
  <si>
    <t>＜燃料購入数量実績＞</t>
    <rPh sb="1" eb="3">
      <t>ネンリョウ</t>
    </rPh>
    <rPh sb="3" eb="5">
      <t>コウニュウ</t>
    </rPh>
    <rPh sb="5" eb="7">
      <t>スウリョウ</t>
    </rPh>
    <rPh sb="7" eb="9">
      <t>ジッセキ</t>
    </rPh>
    <phoneticPr fontId="2"/>
  </si>
  <si>
    <t>Ａ重油</t>
    <phoneticPr fontId="2"/>
  </si>
  <si>
    <t>Ａ重油換算値
（ﾘｯﾄﾙ)</t>
    <rPh sb="3" eb="5">
      <t>カンザン</t>
    </rPh>
    <rPh sb="5" eb="6">
      <t>チ</t>
    </rPh>
    <phoneticPr fontId="2"/>
  </si>
  <si>
    <t>購入数量合計</t>
    <rPh sb="0" eb="2">
      <t>コウニュウ</t>
    </rPh>
    <rPh sb="2" eb="4">
      <t>スウリョウ</t>
    </rPh>
    <rPh sb="4" eb="6">
      <t>ゴウケイ</t>
    </rPh>
    <phoneticPr fontId="2"/>
  </si>
  <si>
    <t>＜補填対象数量＞</t>
    <rPh sb="1" eb="3">
      <t>ホテン</t>
    </rPh>
    <rPh sb="3" eb="5">
      <t>タイショウ</t>
    </rPh>
    <rPh sb="5" eb="7">
      <t>スウリョウ</t>
    </rPh>
    <phoneticPr fontId="2"/>
  </si>
  <si>
    <t>補填対象数量合計</t>
    <rPh sb="0" eb="2">
      <t>ホテン</t>
    </rPh>
    <rPh sb="2" eb="4">
      <t>タイショウ</t>
    </rPh>
    <rPh sb="4" eb="6">
      <t>スウリョウ</t>
    </rPh>
    <rPh sb="6" eb="8">
      <t>ゴウケイ</t>
    </rPh>
    <phoneticPr fontId="2"/>
  </si>
  <si>
    <r>
      <t>（</t>
    </r>
    <r>
      <rPr>
        <sz val="12"/>
        <color rgb="FF000000"/>
        <rFont val="ＭＳ 明朝"/>
        <family val="1"/>
        <charset val="128"/>
      </rPr>
      <t>別紙様式第５号</t>
    </r>
    <r>
      <rPr>
        <sz val="12"/>
        <rFont val="ＭＳ 明朝"/>
        <family val="1"/>
        <charset val="128"/>
      </rPr>
      <t>に添付）</t>
    </r>
    <phoneticPr fontId="32"/>
  </si>
  <si>
    <t>別紙</t>
  </si>
  <si>
    <r>
      <t>施設園芸用燃料価格差補塡金交付</t>
    </r>
    <r>
      <rPr>
        <sz val="12"/>
        <rFont val="ＭＳ 明朝"/>
        <family val="1"/>
        <charset val="128"/>
      </rPr>
      <t>の内訳（令和５年１０月分）</t>
    </r>
    <rPh sb="5" eb="7">
      <t>ネンリョウ</t>
    </rPh>
    <phoneticPr fontId="32"/>
  </si>
  <si>
    <t>３　参加構成員ごとの内訳</t>
  </si>
  <si>
    <t>番号</t>
    <rPh sb="0" eb="2">
      <t>バンゴウ</t>
    </rPh>
    <phoneticPr fontId="32"/>
  </si>
  <si>
    <t>氏名</t>
    <rPh sb="0" eb="2">
      <t>シメイ</t>
    </rPh>
    <phoneticPr fontId="32"/>
  </si>
  <si>
    <t>住所</t>
    <rPh sb="0" eb="2">
      <t>ジュウショ</t>
    </rPh>
    <phoneticPr fontId="32"/>
  </si>
  <si>
    <t>　選択肢
・115％
・130％
・150％
・170％</t>
    <rPh sb="1" eb="4">
      <t>センタクシ</t>
    </rPh>
    <phoneticPr fontId="32"/>
  </si>
  <si>
    <t>積立金額
（交付前残高）
A（円）</t>
    <rPh sb="0" eb="2">
      <t>ツミタテ</t>
    </rPh>
    <rPh sb="2" eb="4">
      <t>キンガク</t>
    </rPh>
    <rPh sb="6" eb="8">
      <t>コウフ</t>
    </rPh>
    <rPh sb="8" eb="9">
      <t>マエ</t>
    </rPh>
    <rPh sb="9" eb="11">
      <t>ザンダカ</t>
    </rPh>
    <rPh sb="15" eb="16">
      <t>エン</t>
    </rPh>
    <phoneticPr fontId="32"/>
  </si>
  <si>
    <t>積立金残高
（A－B）（円）</t>
    <rPh sb="0" eb="2">
      <t>ツミタテ</t>
    </rPh>
    <rPh sb="2" eb="3">
      <t>キン</t>
    </rPh>
    <rPh sb="3" eb="5">
      <t>ザンダカ</t>
    </rPh>
    <rPh sb="12" eb="13">
      <t>エン</t>
    </rPh>
    <phoneticPr fontId="32"/>
  </si>
  <si>
    <t>備考</t>
    <rPh sb="0" eb="2">
      <t>ビコウ</t>
    </rPh>
    <phoneticPr fontId="32"/>
  </si>
  <si>
    <t>合計</t>
    <rPh sb="0" eb="2">
      <t>ゴウケイ</t>
    </rPh>
    <phoneticPr fontId="32"/>
  </si>
  <si>
    <t>Ａ重油</t>
    <rPh sb="1" eb="3">
      <t>ジュウユ</t>
    </rPh>
    <phoneticPr fontId="1"/>
  </si>
  <si>
    <t>灯油</t>
    <rPh sb="0" eb="2">
      <t>トウユ</t>
    </rPh>
    <phoneticPr fontId="32"/>
  </si>
  <si>
    <t>計</t>
    <rPh sb="0" eb="1">
      <t>ケイ</t>
    </rPh>
    <phoneticPr fontId="32"/>
  </si>
  <si>
    <t>２　参加構成員数　１１名</t>
    <phoneticPr fontId="32"/>
  </si>
  <si>
    <r>
      <t>施設園芸用燃料価格差補塡金交付</t>
    </r>
    <r>
      <rPr>
        <sz val="12"/>
        <rFont val="ＭＳ 明朝"/>
        <family val="1"/>
        <charset val="128"/>
      </rPr>
      <t>の内訳（令和５年１１月分）</t>
    </r>
    <rPh sb="5" eb="7">
      <t>ネンリョウ</t>
    </rPh>
    <phoneticPr fontId="32"/>
  </si>
  <si>
    <t>ＬＰガス</t>
    <phoneticPr fontId="32"/>
  </si>
  <si>
    <t>　燃料別
・A重油
・灯油
・ＬＰガス</t>
    <rPh sb="1" eb="4">
      <t>ネンリョウベツ</t>
    </rPh>
    <rPh sb="7" eb="9">
      <t>ジュウユ</t>
    </rPh>
    <rPh sb="11" eb="13">
      <t>トウユ</t>
    </rPh>
    <phoneticPr fontId="32"/>
  </si>
  <si>
    <t>燃料購入実績
（リットル.㎏）</t>
    <rPh sb="0" eb="2">
      <t>ネンリョウ</t>
    </rPh>
    <rPh sb="2" eb="4">
      <t>コウニュウ</t>
    </rPh>
    <rPh sb="4" eb="6">
      <t>ジッセキ</t>
    </rPh>
    <phoneticPr fontId="32"/>
  </si>
  <si>
    <t>補助金交付金額
（農家積立分）
B（円）</t>
    <rPh sb="0" eb="3">
      <t>ホジョキン</t>
    </rPh>
    <rPh sb="3" eb="5">
      <t>コウフ</t>
    </rPh>
    <rPh sb="5" eb="7">
      <t>キンガク</t>
    </rPh>
    <rPh sb="9" eb="11">
      <t>ノウカ</t>
    </rPh>
    <rPh sb="11" eb="12">
      <t>ツ</t>
    </rPh>
    <rPh sb="12" eb="13">
      <t>タ</t>
    </rPh>
    <rPh sb="13" eb="14">
      <t>ブン</t>
    </rPh>
    <rPh sb="18" eb="19">
      <t>エン</t>
    </rPh>
    <phoneticPr fontId="32"/>
  </si>
  <si>
    <r>
      <t>施設園芸用燃料価格差補塡金交付</t>
    </r>
    <r>
      <rPr>
        <sz val="12"/>
        <rFont val="ＭＳ 明朝"/>
        <family val="1"/>
        <charset val="128"/>
      </rPr>
      <t>の内訳（令和５年１２月分）</t>
    </r>
    <rPh sb="5" eb="7">
      <t>ネンリョウ</t>
    </rPh>
    <phoneticPr fontId="32"/>
  </si>
  <si>
    <r>
      <t>施設園芸用燃料価格差補塡金交付</t>
    </r>
    <r>
      <rPr>
        <sz val="12"/>
        <rFont val="ＭＳ 明朝"/>
        <family val="1"/>
        <charset val="128"/>
      </rPr>
      <t>の内訳（令和６年１月分）</t>
    </r>
    <rPh sb="5" eb="7">
      <t>ネンリョウ</t>
    </rPh>
    <phoneticPr fontId="32"/>
  </si>
  <si>
    <r>
      <t>施設園芸用燃料価格差補塡金交付</t>
    </r>
    <r>
      <rPr>
        <sz val="12"/>
        <rFont val="ＭＳ 明朝"/>
        <family val="1"/>
        <charset val="128"/>
      </rPr>
      <t>の内訳（令和６年２月分）</t>
    </r>
    <rPh sb="5" eb="7">
      <t>ネンリョウ</t>
    </rPh>
    <phoneticPr fontId="32"/>
  </si>
  <si>
    <r>
      <t>施設園芸用燃料価格差補塡金交付</t>
    </r>
    <r>
      <rPr>
        <sz val="12"/>
        <rFont val="ＭＳ 明朝"/>
        <family val="1"/>
        <charset val="128"/>
      </rPr>
      <t>の内訳（令和６年３月分）</t>
    </r>
    <rPh sb="5" eb="7">
      <t>ネンリョウ</t>
    </rPh>
    <phoneticPr fontId="32"/>
  </si>
  <si>
    <r>
      <t>施設園芸用燃料価格差補塡金交付</t>
    </r>
    <r>
      <rPr>
        <sz val="12"/>
        <rFont val="ＭＳ 明朝"/>
        <family val="1"/>
        <charset val="128"/>
      </rPr>
      <t>の内訳（令和６年４月分）</t>
    </r>
    <rPh sb="5" eb="7">
      <t>ネンリョウ</t>
    </rPh>
    <phoneticPr fontId="32"/>
  </si>
  <si>
    <r>
      <t>施設園芸用燃料価格差補塡金交付</t>
    </r>
    <r>
      <rPr>
        <sz val="12"/>
        <rFont val="ＭＳ 明朝"/>
        <family val="1"/>
        <charset val="128"/>
      </rPr>
      <t>の内訳（令和６年５月分）</t>
    </r>
    <rPh sb="5" eb="7">
      <t>ネンリョウ</t>
    </rPh>
    <phoneticPr fontId="32"/>
  </si>
  <si>
    <r>
      <t>施設園芸用燃料価格差補塡金交付</t>
    </r>
    <r>
      <rPr>
        <sz val="12"/>
        <rFont val="ＭＳ 明朝"/>
        <family val="1"/>
        <charset val="128"/>
      </rPr>
      <t>の内訳（令和６年６月分）</t>
    </r>
    <rPh sb="5" eb="7">
      <t>ネンリョウ</t>
    </rPh>
    <phoneticPr fontId="32"/>
  </si>
  <si>
    <r>
      <t>１　組織名　　　契約管理番号　</t>
    </r>
    <r>
      <rPr>
        <u/>
        <sz val="12"/>
        <rFont val="ＭＳ 明朝"/>
        <family val="1"/>
        <charset val="128"/>
      </rPr>
      <t>　　２４　　</t>
    </r>
    <r>
      <rPr>
        <u/>
        <sz val="12"/>
        <color theme="0"/>
        <rFont val="ＭＳ 明朝"/>
        <family val="1"/>
        <charset val="128"/>
      </rPr>
      <t>〇</t>
    </r>
    <phoneticPr fontId="32"/>
  </si>
  <si>
    <t>Ａ重油</t>
    <phoneticPr fontId="2"/>
  </si>
  <si>
    <t>導入済</t>
    <rPh sb="0" eb="3">
      <t>ドウニュウズミ</t>
    </rPh>
    <phoneticPr fontId="2"/>
  </si>
  <si>
    <t>導入予定</t>
    <rPh sb="0" eb="4">
      <t>ドウニュウヨテイ</t>
    </rPh>
    <phoneticPr fontId="2"/>
  </si>
  <si>
    <t>台数</t>
  </si>
  <si>
    <t>台数</t>
    <rPh sb="0" eb="2">
      <t>ダイスウ</t>
    </rPh>
    <phoneticPr fontId="2"/>
  </si>
  <si>
    <t>事業年度</t>
    <rPh sb="0" eb="4">
      <t>ジギョウネンド</t>
    </rPh>
    <phoneticPr fontId="2"/>
  </si>
  <si>
    <t>Ｒ６</t>
  </si>
  <si>
    <t>Ｒ７</t>
  </si>
  <si>
    <t>Ｒ７</t>
    <phoneticPr fontId="2"/>
  </si>
  <si>
    <t>Ｒ８</t>
  </si>
  <si>
    <t>Ｒ８</t>
    <phoneticPr fontId="2"/>
  </si>
  <si>
    <t>温室面積
(a)</t>
    <rPh sb="0" eb="4">
      <t>オンシツメンセキ</t>
    </rPh>
    <phoneticPr fontId="2"/>
  </si>
  <si>
    <t>現状</t>
    <rPh sb="0" eb="2">
      <t>ゲンジョウ</t>
    </rPh>
    <phoneticPr fontId="2"/>
  </si>
  <si>
    <t>導入後</t>
    <rPh sb="0" eb="3">
      <t>ドウニュウゴ</t>
    </rPh>
    <phoneticPr fontId="2"/>
  </si>
  <si>
    <t>設備名</t>
    <rPh sb="0" eb="2">
      <t>セツビ</t>
    </rPh>
    <rPh sb="2" eb="3">
      <t>メイ</t>
    </rPh>
    <phoneticPr fontId="2"/>
  </si>
  <si>
    <t>経営温室面積（a）</t>
    <rPh sb="0" eb="2">
      <t>ケイエイ</t>
    </rPh>
    <rPh sb="2" eb="4">
      <t>オンシツ</t>
    </rPh>
    <rPh sb="4" eb="6">
      <t>メンセキ</t>
    </rPh>
    <phoneticPr fontId="2"/>
  </si>
  <si>
    <t>うち
ＬＰガス</t>
    <phoneticPr fontId="2"/>
  </si>
  <si>
    <t>うち
ＬＮＧ</t>
    <phoneticPr fontId="2"/>
  </si>
  <si>
    <t>ＬＮＧ</t>
  </si>
  <si>
    <t>循環扇</t>
    <rPh sb="0" eb="2">
      <t>ジュンカン</t>
    </rPh>
    <rPh sb="2" eb="3">
      <t>オウギ</t>
    </rPh>
    <phoneticPr fontId="2"/>
  </si>
  <si>
    <t>省エネルギー等対策推進計画期間</t>
    <rPh sb="0" eb="1">
      <t>ショウ</t>
    </rPh>
    <rPh sb="6" eb="7">
      <t>トウ</t>
    </rPh>
    <rPh sb="7" eb="9">
      <t>タイサク</t>
    </rPh>
    <rPh sb="9" eb="13">
      <t>スイシンケイカク</t>
    </rPh>
    <rPh sb="13" eb="15">
      <t>キカン</t>
    </rPh>
    <phoneticPr fontId="2"/>
  </si>
  <si>
    <t>Ｒ5～Ｒ7</t>
    <phoneticPr fontId="2"/>
  </si>
  <si>
    <t>単位生産量当たり</t>
  </si>
  <si>
    <t>うち
Ａ重油</t>
    <rPh sb="3" eb="6">
      <t>アジュウユ</t>
    </rPh>
    <phoneticPr fontId="2"/>
  </si>
  <si>
    <t>うち
灯油</t>
    <rPh sb="3" eb="5">
      <t>トウユ</t>
    </rPh>
    <phoneticPr fontId="2"/>
  </si>
  <si>
    <t>Ａ重油換算</t>
    <rPh sb="0" eb="3">
      <t>アジュウユ</t>
    </rPh>
    <rPh sb="3" eb="5">
      <t>カンサン</t>
    </rPh>
    <phoneticPr fontId="2"/>
  </si>
  <si>
    <t>Ａ重油換算</t>
    <rPh sb="0" eb="5">
      <t>アジュウユカンサン</t>
    </rPh>
    <phoneticPr fontId="2"/>
  </si>
  <si>
    <t>その他の省エネ設備・生産性向上設備</t>
    <rPh sb="2" eb="3">
      <t>タ</t>
    </rPh>
    <rPh sb="4" eb="5">
      <t>ショウ</t>
    </rPh>
    <rPh sb="7" eb="9">
      <t>セツビ</t>
    </rPh>
    <rPh sb="10" eb="15">
      <t>セイサンセイコウジョウ</t>
    </rPh>
    <rPh sb="15" eb="17">
      <t>セツビ</t>
    </rPh>
    <phoneticPr fontId="2"/>
  </si>
  <si>
    <t>省エネ設備・生産性向上設備導入計画</t>
    <rPh sb="0" eb="1">
      <t>ショウ</t>
    </rPh>
    <rPh sb="3" eb="5">
      <t>セツビ</t>
    </rPh>
    <rPh sb="6" eb="9">
      <t>セイサンセイ</t>
    </rPh>
    <rPh sb="9" eb="11">
      <t>コウジョウ</t>
    </rPh>
    <rPh sb="11" eb="13">
      <t>セツビ</t>
    </rPh>
    <rPh sb="13" eb="15">
      <t>ドウニュウ</t>
    </rPh>
    <rPh sb="15" eb="17">
      <t>ケイカク</t>
    </rPh>
    <phoneticPr fontId="2"/>
  </si>
  <si>
    <t>電気ヒートポンプ導入状況</t>
    <rPh sb="0" eb="2">
      <t>デンキ</t>
    </rPh>
    <rPh sb="8" eb="10">
      <t>ドウニュウ</t>
    </rPh>
    <rPh sb="10" eb="12">
      <t>ジョウキョウ</t>
    </rPh>
    <phoneticPr fontId="2"/>
  </si>
  <si>
    <t>ガスヒートポンプ導入状況</t>
    <rPh sb="8" eb="10">
      <t>ドウニュウ</t>
    </rPh>
    <rPh sb="10" eb="12">
      <t>ジョウキョウ</t>
    </rPh>
    <phoneticPr fontId="2"/>
  </si>
  <si>
    <t>省エネ特例</t>
    <rPh sb="0" eb="1">
      <t>ショウ</t>
    </rPh>
    <rPh sb="3" eb="5">
      <t>トクレイ</t>
    </rPh>
    <phoneticPr fontId="2"/>
  </si>
  <si>
    <t>省エネ特例の適用</t>
    <rPh sb="0" eb="1">
      <t>ショウ</t>
    </rPh>
    <rPh sb="3" eb="5">
      <t>トクレイ</t>
    </rPh>
    <rPh sb="6" eb="8">
      <t>テキヨウ</t>
    </rPh>
    <phoneticPr fontId="2"/>
  </si>
  <si>
    <t>R7事業年度　施設園芸セーフティネット構築事業管理シート(補填金交付）</t>
    <rPh sb="2" eb="6">
      <t>ジギョウネンド</t>
    </rPh>
    <rPh sb="7" eb="9">
      <t>シセツ</t>
    </rPh>
    <rPh sb="9" eb="11">
      <t>エンゲイ</t>
    </rPh>
    <rPh sb="19" eb="23">
      <t>コウチクジギョウ</t>
    </rPh>
    <rPh sb="23" eb="25">
      <t>カンリ</t>
    </rPh>
    <rPh sb="29" eb="32">
      <t>ホテンキン</t>
    </rPh>
    <rPh sb="32" eb="34">
      <t>コウフ</t>
    </rPh>
    <phoneticPr fontId="2"/>
  </si>
  <si>
    <t>R7積立金額
（円）</t>
    <rPh sb="2" eb="4">
      <t>ツミタテ</t>
    </rPh>
    <rPh sb="4" eb="6">
      <t>キンガク</t>
    </rPh>
    <rPh sb="8" eb="9">
      <t>エン</t>
    </rPh>
    <phoneticPr fontId="2"/>
  </si>
  <si>
    <t>R6末残高
（円）
①</t>
    <rPh sb="2" eb="3">
      <t>マツ</t>
    </rPh>
    <rPh sb="3" eb="5">
      <t>ザンダカ</t>
    </rPh>
    <rPh sb="7" eb="8">
      <t>エン</t>
    </rPh>
    <phoneticPr fontId="2"/>
  </si>
  <si>
    <t>Ｒ９</t>
    <phoneticPr fontId="2"/>
  </si>
  <si>
    <t>７年７月～９月
使用量</t>
    <rPh sb="1" eb="2">
      <t>ネン</t>
    </rPh>
    <rPh sb="3" eb="7">
      <t>ガツカラ9ガツ</t>
    </rPh>
    <rPh sb="8" eb="11">
      <t>シヨウリョウ</t>
    </rPh>
    <phoneticPr fontId="2"/>
  </si>
  <si>
    <t>7年10月分</t>
    <rPh sb="1" eb="2">
      <t>ネン</t>
    </rPh>
    <rPh sb="4" eb="5">
      <t>ガツ</t>
    </rPh>
    <rPh sb="5" eb="6">
      <t>ブン</t>
    </rPh>
    <phoneticPr fontId="15"/>
  </si>
  <si>
    <t>7年11月分</t>
    <rPh sb="1" eb="2">
      <t>ネン</t>
    </rPh>
    <rPh sb="4" eb="5">
      <t>ガツ</t>
    </rPh>
    <rPh sb="5" eb="6">
      <t>ブン</t>
    </rPh>
    <phoneticPr fontId="15"/>
  </si>
  <si>
    <t>7年12月分</t>
    <rPh sb="1" eb="2">
      <t>ネン</t>
    </rPh>
    <rPh sb="4" eb="5">
      <t>ガツ</t>
    </rPh>
    <rPh sb="5" eb="6">
      <t>ブン</t>
    </rPh>
    <phoneticPr fontId="15"/>
  </si>
  <si>
    <t>8年1月分</t>
    <rPh sb="1" eb="2">
      <t>ネン</t>
    </rPh>
    <rPh sb="3" eb="4">
      <t>ガツ</t>
    </rPh>
    <rPh sb="4" eb="5">
      <t>ブン</t>
    </rPh>
    <phoneticPr fontId="15"/>
  </si>
  <si>
    <t>8年2月分</t>
    <rPh sb="1" eb="2">
      <t>ネン</t>
    </rPh>
    <rPh sb="3" eb="4">
      <t>ガツ</t>
    </rPh>
    <rPh sb="4" eb="5">
      <t>ブン</t>
    </rPh>
    <phoneticPr fontId="15"/>
  </si>
  <si>
    <t>8年3月分</t>
    <rPh sb="1" eb="2">
      <t>ネン</t>
    </rPh>
    <rPh sb="3" eb="4">
      <t>ガツ</t>
    </rPh>
    <rPh sb="4" eb="5">
      <t>ブン</t>
    </rPh>
    <phoneticPr fontId="15"/>
  </si>
  <si>
    <t>8年4月分</t>
    <rPh sb="1" eb="2">
      <t>ネン</t>
    </rPh>
    <rPh sb="3" eb="4">
      <t>ガツ</t>
    </rPh>
    <rPh sb="4" eb="5">
      <t>ブン</t>
    </rPh>
    <phoneticPr fontId="15"/>
  </si>
  <si>
    <t>8年5月分</t>
    <rPh sb="1" eb="2">
      <t>ネン</t>
    </rPh>
    <rPh sb="3" eb="4">
      <t>ガツ</t>
    </rPh>
    <rPh sb="4" eb="5">
      <t>ブン</t>
    </rPh>
    <phoneticPr fontId="15"/>
  </si>
  <si>
    <t>8年6月分</t>
    <rPh sb="1" eb="2">
      <t>ネン</t>
    </rPh>
    <rPh sb="3" eb="4">
      <t>ガツ</t>
    </rPh>
    <rPh sb="4" eb="5">
      <t>ブン</t>
    </rPh>
    <phoneticPr fontId="15"/>
  </si>
  <si>
    <t>7年10月</t>
    <rPh sb="1" eb="2">
      <t>ネン</t>
    </rPh>
    <rPh sb="4" eb="5">
      <t>ガツ</t>
    </rPh>
    <phoneticPr fontId="15"/>
  </si>
  <si>
    <t>7年11月</t>
    <rPh sb="1" eb="2">
      <t>ネン</t>
    </rPh>
    <rPh sb="4" eb="5">
      <t>ガツ</t>
    </rPh>
    <phoneticPr fontId="15"/>
  </si>
  <si>
    <t>7年12月</t>
    <rPh sb="1" eb="2">
      <t>ネン</t>
    </rPh>
    <rPh sb="4" eb="5">
      <t>ガツ</t>
    </rPh>
    <phoneticPr fontId="15"/>
  </si>
  <si>
    <t>8年1月</t>
    <rPh sb="1" eb="2">
      <t>ネン</t>
    </rPh>
    <rPh sb="3" eb="4">
      <t>ガツ</t>
    </rPh>
    <phoneticPr fontId="15"/>
  </si>
  <si>
    <t>8年2月</t>
    <rPh sb="1" eb="2">
      <t>ネン</t>
    </rPh>
    <rPh sb="3" eb="4">
      <t>ガツ</t>
    </rPh>
    <phoneticPr fontId="15"/>
  </si>
  <si>
    <t>8年3月</t>
    <rPh sb="1" eb="2">
      <t>ネン</t>
    </rPh>
    <rPh sb="3" eb="4">
      <t>ガツ</t>
    </rPh>
    <phoneticPr fontId="15"/>
  </si>
  <si>
    <t>8年4月</t>
    <rPh sb="1" eb="2">
      <t>ネン</t>
    </rPh>
    <rPh sb="3" eb="4">
      <t>ガツ</t>
    </rPh>
    <phoneticPr fontId="15"/>
  </si>
  <si>
    <t>8年5月</t>
    <rPh sb="1" eb="2">
      <t>ネン</t>
    </rPh>
    <rPh sb="3" eb="4">
      <t>ガツ</t>
    </rPh>
    <phoneticPr fontId="15"/>
  </si>
  <si>
    <t>8年6月</t>
    <rPh sb="1" eb="2">
      <t>ネン</t>
    </rPh>
    <rPh sb="3" eb="4">
      <t>ガツ</t>
    </rPh>
    <phoneticPr fontId="15"/>
  </si>
  <si>
    <r>
      <t>・「追加等整理欄」は、</t>
    </r>
    <r>
      <rPr>
        <sz val="11"/>
        <color rgb="FFFF0000"/>
        <rFont val="游ゴシック"/>
        <family val="3"/>
        <charset val="128"/>
      </rPr>
      <t>６</t>
    </r>
    <r>
      <rPr>
        <sz val="11"/>
        <color theme="1"/>
        <rFont val="游ゴシック"/>
        <family val="3"/>
        <charset val="128"/>
      </rPr>
      <t>事業年度中に契約更新済みの支援対象者に、</t>
    </r>
    <r>
      <rPr>
        <sz val="11"/>
        <color rgb="FFFF0000"/>
        <rFont val="游ゴシック"/>
        <family val="3"/>
        <charset val="128"/>
      </rPr>
      <t>７</t>
    </r>
    <r>
      <rPr>
        <sz val="11"/>
        <color theme="1"/>
        <rFont val="游ゴシック"/>
        <family val="3"/>
        <charset val="128"/>
      </rPr>
      <t>事業年度新規に追加する農家がある場合「追加」と記載。</t>
    </r>
    <r>
      <rPr>
        <sz val="11"/>
        <color theme="1"/>
        <rFont val="游ゴシック"/>
        <family val="2"/>
        <scheme val="minor"/>
      </rPr>
      <t>その他解約等の整理に活用。</t>
    </r>
    <rPh sb="2" eb="4">
      <t>ツイカ</t>
    </rPh>
    <rPh sb="4" eb="5">
      <t>トウ</t>
    </rPh>
    <rPh sb="5" eb="7">
      <t>セイリ</t>
    </rPh>
    <rPh sb="7" eb="8">
      <t>ラン</t>
    </rPh>
    <rPh sb="12" eb="14">
      <t>ジギョウ</t>
    </rPh>
    <rPh sb="14" eb="16">
      <t>ネンド</t>
    </rPh>
    <rPh sb="16" eb="17">
      <t>チュウ</t>
    </rPh>
    <rPh sb="18" eb="20">
      <t>ケイヤク</t>
    </rPh>
    <rPh sb="20" eb="22">
      <t>コウシン</t>
    </rPh>
    <rPh sb="22" eb="23">
      <t>ズ</t>
    </rPh>
    <rPh sb="25" eb="27">
      <t>シエン</t>
    </rPh>
    <rPh sb="27" eb="30">
      <t>タイショウシャ</t>
    </rPh>
    <rPh sb="33" eb="35">
      <t>ジギョウ</t>
    </rPh>
    <rPh sb="35" eb="37">
      <t>ネンド</t>
    </rPh>
    <rPh sb="37" eb="39">
      <t>シンキ</t>
    </rPh>
    <rPh sb="40" eb="42">
      <t>ツイカ</t>
    </rPh>
    <rPh sb="44" eb="46">
      <t>ノウカ</t>
    </rPh>
    <rPh sb="49" eb="51">
      <t>バアイ</t>
    </rPh>
    <rPh sb="52" eb="54">
      <t>ツイカ</t>
    </rPh>
    <rPh sb="56" eb="58">
      <t>キサイ</t>
    </rPh>
    <phoneticPr fontId="15"/>
  </si>
  <si>
    <r>
      <rPr>
        <u/>
        <sz val="11"/>
        <color rgb="FFFF0000"/>
        <rFont val="ＭＳ Ｐゴシック"/>
        <family val="3"/>
        <charset val="128"/>
      </rPr>
      <t>・Ｒ５</t>
    </r>
    <r>
      <rPr>
        <u/>
        <sz val="11"/>
        <color theme="1"/>
        <rFont val="ＭＳ Ｐゴシック"/>
        <family val="3"/>
        <charset val="128"/>
      </rPr>
      <t>又は</t>
    </r>
    <r>
      <rPr>
        <u/>
        <sz val="11"/>
        <color rgb="FFFF0000"/>
        <rFont val="ＭＳ Ｐゴシック"/>
        <family val="3"/>
        <charset val="128"/>
      </rPr>
      <t>Ｒ６</t>
    </r>
    <r>
      <rPr>
        <u/>
        <sz val="11"/>
        <color theme="1"/>
        <rFont val="ＭＳ Ｐゴシック"/>
        <family val="3"/>
        <charset val="128"/>
      </rPr>
      <t>事業年度から参加した農家で離農以外の理由で解約等を行った場合にあっては</t>
    </r>
    <r>
      <rPr>
        <sz val="11"/>
        <color theme="1"/>
        <rFont val="ＭＳ Ｐゴシック"/>
        <family val="3"/>
        <charset val="128"/>
      </rPr>
      <t>、温室面積、燃料使用量及び生産量欄は、</t>
    </r>
    <r>
      <rPr>
        <u/>
        <sz val="11"/>
        <color theme="1"/>
        <rFont val="ＭＳ Ｐゴシック"/>
        <family val="3"/>
        <charset val="128"/>
      </rPr>
      <t>解約前の計数をそのまま残して</t>
    </r>
    <rPh sb="3" eb="4">
      <t>マタ</t>
    </rPh>
    <rPh sb="7" eb="11">
      <t>ジギョウネンド</t>
    </rPh>
    <rPh sb="13" eb="15">
      <t>サンカ</t>
    </rPh>
    <rPh sb="17" eb="19">
      <t>ノウカ</t>
    </rPh>
    <rPh sb="20" eb="22">
      <t>リノウ</t>
    </rPh>
    <rPh sb="22" eb="24">
      <t>イガイ</t>
    </rPh>
    <rPh sb="25" eb="27">
      <t>リユウ</t>
    </rPh>
    <rPh sb="28" eb="30">
      <t>カイヤク</t>
    </rPh>
    <rPh sb="30" eb="31">
      <t>トウ</t>
    </rPh>
    <rPh sb="32" eb="33">
      <t>オコナ</t>
    </rPh>
    <rPh sb="35" eb="37">
      <t>バアイ</t>
    </rPh>
    <rPh sb="43" eb="47">
      <t>オンシツメンセキ</t>
    </rPh>
    <rPh sb="48" eb="53">
      <t>ネンリョウシヨウリョウ</t>
    </rPh>
    <rPh sb="53" eb="54">
      <t>オヨ</t>
    </rPh>
    <rPh sb="55" eb="58">
      <t>セイサンリョウ</t>
    </rPh>
    <rPh sb="58" eb="59">
      <t>ラン</t>
    </rPh>
    <rPh sb="61" eb="64">
      <t>カイヤクマエ</t>
    </rPh>
    <rPh sb="65" eb="67">
      <t>ケイスウ</t>
    </rPh>
    <rPh sb="72" eb="73">
      <t>ノコ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</si>
</sst>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Red]\(#,##0\)"/>
    <numFmt numFmtId="177" formatCode="#,##0.00_ "/>
    <numFmt numFmtId="178" formatCode="0.00_ "/>
    <numFmt numFmtId="179" formatCode="#,##0_ "/>
    <numFmt numFmtId="180" formatCode="#,##0.00_);[Red]\(#,##0.00\)"/>
    <numFmt numFmtId="181" formatCode="#,##0.0_);[Red]\(#,##0.0\)"/>
    <numFmt numFmtId="182" formatCode="#,##0.0_&quot;&quot;円&quot;&quot;/L&quot;\ "/>
    <numFmt numFmtId="183" formatCode="#,##0.0_&quot;&quot;円&quot;&quot;/kg&quot;\ "/>
    <numFmt numFmtId="184" formatCode="#,##0.0_&quot;&quot;円&quot;&quot;/㎥&quot;\ "/>
    <numFmt numFmtId="185" formatCode="0.0_ "/>
    <numFmt numFmtId="186" formatCode="#,##0.0;[Red]\-#,##0.0"/>
    <numFmt numFmtId="187" formatCode="#,##0.00_ ;[Red]\-#,##0.00\ "/>
  </numFmts>
  <fonts count="38">
    <font>
      <sz val="11"/>
      <color theme="1"/>
      <name val="游ゴシック"/>
      <family val="2"/>
      <scheme val="minor"/>
    </font>
    <font>
      <sz val="11"/>
      <color theme="1"/>
      <name val="游ゴシック"/>
      <family val="2"/>
      <charset val="128"/>
      <scheme val="minor"/>
    </font>
    <font>
      <sz val="6"/>
      <name val="游ゴシック"/>
      <family val="3"/>
      <charset val="128"/>
      <scheme val="minor"/>
    </font>
    <font>
      <b/>
      <sz val="14"/>
      <color theme="1"/>
      <name val="游ゴシック"/>
      <family val="3"/>
      <charset val="128"/>
      <scheme val="minor"/>
    </font>
    <font>
      <sz val="11"/>
      <color theme="1"/>
      <name val="游ゴシック"/>
      <family val="2"/>
      <scheme val="minor"/>
    </font>
    <font>
      <sz val="10"/>
      <color theme="1"/>
      <name val="游ゴシック"/>
      <family val="2"/>
      <scheme val="minor"/>
    </font>
    <font>
      <sz val="10"/>
      <color theme="1"/>
      <name val="游ゴシック"/>
      <family val="3"/>
      <charset val="128"/>
      <scheme val="minor"/>
    </font>
    <font>
      <b/>
      <sz val="22"/>
      <color theme="1"/>
      <name val="游ゴシック"/>
      <family val="3"/>
      <charset val="128"/>
      <scheme val="minor"/>
    </font>
    <font>
      <sz val="11"/>
      <name val="游ゴシック"/>
      <family val="2"/>
      <scheme val="minor"/>
    </font>
    <font>
      <b/>
      <sz val="9"/>
      <color indexed="81"/>
      <name val="MS P ゴシック"/>
      <family val="3"/>
      <charset val="128"/>
    </font>
    <font>
      <sz val="9"/>
      <color theme="1"/>
      <name val="游ゴシック"/>
      <family val="2"/>
      <scheme val="minor"/>
    </font>
    <font>
      <sz val="11"/>
      <color rgb="FFFF0000"/>
      <name val="游ゴシック"/>
      <family val="2"/>
      <scheme val="minor"/>
    </font>
    <font>
      <sz val="11"/>
      <color rgb="FFC00000"/>
      <name val="游ゴシック"/>
      <family val="2"/>
      <scheme val="minor"/>
    </font>
    <font>
      <sz val="11"/>
      <color rgb="FFC00000"/>
      <name val="游ゴシック"/>
      <family val="3"/>
      <charset val="128"/>
      <scheme val="minor"/>
    </font>
    <font>
      <b/>
      <sz val="11"/>
      <color rgb="FFFF0000"/>
      <name val="游ゴシック"/>
      <family val="3"/>
      <charset val="128"/>
      <scheme val="minor"/>
    </font>
    <font>
      <sz val="6"/>
      <name val="ＭＳ Ｐゴシック"/>
      <family val="3"/>
      <charset val="128"/>
    </font>
    <font>
      <sz val="11"/>
      <color theme="1"/>
      <name val="游ゴシック"/>
      <family val="3"/>
      <charset val="128"/>
      <scheme val="minor"/>
    </font>
    <font>
      <sz val="11"/>
      <color rgb="FFFF0000"/>
      <name val="游ゴシック"/>
      <family val="3"/>
      <charset val="128"/>
      <scheme val="minor"/>
    </font>
    <font>
      <sz val="11"/>
      <color theme="1"/>
      <name val="ＭＳ Ｐゴシック"/>
      <family val="3"/>
      <charset val="128"/>
    </font>
    <font>
      <u/>
      <sz val="11"/>
      <color rgb="FFFF0000"/>
      <name val="ＭＳ Ｐゴシック"/>
      <family val="3"/>
      <charset val="128"/>
    </font>
    <font>
      <u/>
      <sz val="11"/>
      <color theme="1"/>
      <name val="ＭＳ Ｐゴシック"/>
      <family val="3"/>
      <charset val="128"/>
    </font>
    <font>
      <b/>
      <u/>
      <sz val="11"/>
      <color theme="1"/>
      <name val="ＭＳ Ｐゴシック"/>
      <family val="3"/>
      <charset val="128"/>
    </font>
    <font>
      <b/>
      <sz val="11"/>
      <color theme="1"/>
      <name val="游ゴシック"/>
      <family val="3"/>
      <charset val="128"/>
      <scheme val="minor"/>
    </font>
    <font>
      <sz val="11"/>
      <name val="游ゴシック"/>
      <family val="3"/>
      <charset val="128"/>
      <scheme val="minor"/>
    </font>
    <font>
      <sz val="8"/>
      <color theme="1"/>
      <name val="游ゴシック"/>
      <family val="3"/>
      <charset val="128"/>
      <scheme val="minor"/>
    </font>
    <font>
      <sz val="14"/>
      <color rgb="FFC00000"/>
      <name val="游ゴシック"/>
      <family val="2"/>
      <scheme val="minor"/>
    </font>
    <font>
      <sz val="14"/>
      <color rgb="FFC00000"/>
      <name val="游ゴシック"/>
      <family val="3"/>
      <charset val="128"/>
      <scheme val="minor"/>
    </font>
    <font>
      <sz val="14"/>
      <color theme="1"/>
      <name val="游ゴシック"/>
      <family val="2"/>
      <scheme val="minor"/>
    </font>
    <font>
      <sz val="14"/>
      <color theme="1"/>
      <name val="游ゴシック"/>
      <family val="3"/>
      <charset val="128"/>
      <scheme val="minor"/>
    </font>
    <font>
      <sz val="8"/>
      <color theme="1"/>
      <name val="游ゴシック"/>
      <family val="2"/>
      <scheme val="minor"/>
    </font>
    <font>
      <sz val="12"/>
      <name val="ＭＳ 明朝"/>
      <family val="1"/>
      <charset val="128"/>
    </font>
    <font>
      <sz val="12"/>
      <color rgb="FF000000"/>
      <name val="ＭＳ 明朝"/>
      <family val="1"/>
      <charset val="128"/>
    </font>
    <font>
      <sz val="6"/>
      <name val="游ゴシック"/>
      <family val="2"/>
      <charset val="128"/>
      <scheme val="minor"/>
    </font>
    <font>
      <u/>
      <sz val="12"/>
      <name val="ＭＳ 明朝"/>
      <family val="1"/>
      <charset val="128"/>
    </font>
    <font>
      <u/>
      <sz val="12"/>
      <color theme="0"/>
      <name val="ＭＳ 明朝"/>
      <family val="1"/>
      <charset val="128"/>
    </font>
    <font>
      <b/>
      <sz val="22"/>
      <color rgb="FFC00000"/>
      <name val="游ゴシック"/>
      <family val="3"/>
      <charset val="128"/>
      <scheme val="minor"/>
    </font>
    <font>
      <sz val="11"/>
      <color rgb="FFFF0000"/>
      <name val="游ゴシック"/>
      <family val="3"/>
      <charset val="128"/>
    </font>
    <font>
      <sz val="11"/>
      <color theme="1"/>
      <name val="游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xf numFmtId="9"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cellStyleXfs>
  <cellXfs count="327">
    <xf numFmtId="0" fontId="0" fillId="0" borderId="0" xfId="0"/>
    <xf numFmtId="0" fontId="0" fillId="0" borderId="0" xfId="0"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2" borderId="0" xfId="0" applyFill="1" applyAlignment="1">
      <alignment horizontal="center" vertical="center" shrinkToFit="1"/>
    </xf>
    <xf numFmtId="0" fontId="0" fillId="0" borderId="4" xfId="0" applyBorder="1" applyAlignment="1">
      <alignment horizontal="center" vertical="center" shrinkToFit="1"/>
    </xf>
    <xf numFmtId="9" fontId="0" fillId="0" borderId="0" xfId="0" applyNumberFormat="1" applyAlignment="1">
      <alignment horizontal="center" vertical="center" shrinkToFit="1"/>
    </xf>
    <xf numFmtId="38" fontId="0" fillId="0" borderId="1" xfId="1" applyFont="1" applyBorder="1" applyAlignment="1">
      <alignment horizontal="center" vertical="center" shrinkToFit="1"/>
    </xf>
    <xf numFmtId="9" fontId="0" fillId="0" borderId="1" xfId="2" applyFont="1" applyBorder="1" applyAlignment="1">
      <alignment horizontal="center" vertical="center" shrinkToFit="1"/>
    </xf>
    <xf numFmtId="0" fontId="0" fillId="0" borderId="0" xfId="0" applyAlignment="1">
      <alignment vertical="center" shrinkToFit="1"/>
    </xf>
    <xf numFmtId="0" fontId="3" fillId="0" borderId="0" xfId="0" applyFont="1" applyAlignment="1">
      <alignment horizontal="center" vertical="center" shrinkToFit="1"/>
    </xf>
    <xf numFmtId="38" fontId="0" fillId="0" borderId="5" xfId="1" applyFont="1" applyFill="1" applyBorder="1" applyAlignment="1">
      <alignment horizontal="center" vertical="center" shrinkToFit="1"/>
    </xf>
    <xf numFmtId="38" fontId="0" fillId="0" borderId="6" xfId="1" applyFont="1" applyBorder="1" applyAlignment="1">
      <alignment horizontal="center" vertical="center" shrinkToFit="1"/>
    </xf>
    <xf numFmtId="38" fontId="0" fillId="0" borderId="16" xfId="1" applyFont="1" applyBorder="1" applyAlignment="1">
      <alignment horizontal="center" vertical="center" shrinkToFit="1"/>
    </xf>
    <xf numFmtId="38" fontId="0" fillId="0" borderId="0" xfId="1" applyFont="1" applyAlignment="1">
      <alignment vertical="center" shrinkToFit="1"/>
    </xf>
    <xf numFmtId="40" fontId="0" fillId="0" borderId="1" xfId="1" applyNumberFormat="1" applyFont="1" applyBorder="1" applyAlignment="1">
      <alignment horizontal="center" vertical="center" shrinkToFit="1"/>
    </xf>
    <xf numFmtId="38" fontId="0" fillId="0" borderId="12" xfId="1" applyFont="1" applyBorder="1" applyAlignment="1">
      <alignment horizontal="center" vertical="center" shrinkToFit="1"/>
    </xf>
    <xf numFmtId="38" fontId="0" fillId="2" borderId="10" xfId="1" applyFont="1" applyFill="1" applyBorder="1" applyAlignment="1">
      <alignment horizontal="center" vertical="center" shrinkToFit="1"/>
    </xf>
    <xf numFmtId="38" fontId="0" fillId="2" borderId="7" xfId="1" applyFont="1" applyFill="1" applyBorder="1" applyAlignment="1">
      <alignment horizontal="center" vertical="center" shrinkToFit="1"/>
    </xf>
    <xf numFmtId="38" fontId="0" fillId="0" borderId="0" xfId="0" applyNumberFormat="1" applyAlignment="1">
      <alignment horizontal="center" vertical="center" shrinkToFit="1"/>
    </xf>
    <xf numFmtId="0" fontId="7" fillId="0" borderId="0" xfId="0" applyFont="1" applyAlignment="1">
      <alignment horizontal="center" vertical="center" shrinkToFit="1"/>
    </xf>
    <xf numFmtId="0" fontId="0" fillId="0" borderId="6" xfId="0" applyBorder="1" applyAlignment="1">
      <alignment horizontal="center" vertical="center" shrinkToFit="1"/>
    </xf>
    <xf numFmtId="56" fontId="0" fillId="0" borderId="1" xfId="1" applyNumberFormat="1" applyFont="1" applyFill="1" applyBorder="1" applyAlignment="1">
      <alignment horizontal="center" vertical="center" shrinkToFit="1"/>
    </xf>
    <xf numFmtId="0" fontId="0" fillId="0" borderId="1" xfId="1" applyNumberFormat="1" applyFont="1" applyFill="1" applyBorder="1" applyAlignment="1">
      <alignment horizontal="center" vertical="center" shrinkToFit="1"/>
    </xf>
    <xf numFmtId="0" fontId="0" fillId="0" borderId="1" xfId="1" applyNumberFormat="1" applyFont="1" applyBorder="1" applyAlignment="1">
      <alignment horizontal="center" vertical="center" shrinkToFit="1"/>
    </xf>
    <xf numFmtId="0" fontId="0" fillId="2" borderId="19" xfId="0" applyFill="1" applyBorder="1" applyAlignment="1">
      <alignment horizontal="center" vertical="center" shrinkToFit="1"/>
    </xf>
    <xf numFmtId="38" fontId="0" fillId="2" borderId="19" xfId="1" applyFont="1" applyFill="1" applyBorder="1" applyAlignment="1">
      <alignment horizontal="center" vertical="center" shrinkToFit="1"/>
    </xf>
    <xf numFmtId="38" fontId="0" fillId="2" borderId="22" xfId="1" applyFont="1" applyFill="1" applyBorder="1" applyAlignment="1">
      <alignment horizontal="center" vertical="center" shrinkToFit="1"/>
    </xf>
    <xf numFmtId="38" fontId="0" fillId="2" borderId="28" xfId="1" applyFont="1" applyFill="1" applyBorder="1" applyAlignment="1">
      <alignment horizontal="center" vertical="center" shrinkToFit="1"/>
    </xf>
    <xf numFmtId="0" fontId="0" fillId="2" borderId="19" xfId="1" applyNumberFormat="1" applyFont="1" applyFill="1" applyBorder="1" applyAlignment="1">
      <alignment horizontal="center" vertical="center" shrinkToFit="1"/>
    </xf>
    <xf numFmtId="38" fontId="0" fillId="2" borderId="23" xfId="1" applyFont="1" applyFill="1" applyBorder="1" applyAlignment="1">
      <alignment horizontal="center" vertical="center" shrinkToFit="1"/>
    </xf>
    <xf numFmtId="0" fontId="0" fillId="2" borderId="22" xfId="1" applyNumberFormat="1" applyFont="1" applyFill="1" applyBorder="1" applyAlignment="1">
      <alignment horizontal="center" vertical="center" shrinkToFit="1"/>
    </xf>
    <xf numFmtId="176" fontId="0" fillId="2" borderId="20" xfId="1" applyNumberFormat="1" applyFont="1" applyFill="1" applyBorder="1" applyAlignment="1">
      <alignment horizontal="center" vertical="center" shrinkToFit="1"/>
    </xf>
    <xf numFmtId="0" fontId="0" fillId="2" borderId="19" xfId="0" applyFill="1" applyBorder="1" applyAlignment="1">
      <alignment vertical="center" shrinkToFit="1"/>
    </xf>
    <xf numFmtId="0" fontId="0" fillId="2" borderId="18" xfId="0" applyFill="1" applyBorder="1" applyAlignment="1">
      <alignment horizontal="center" vertical="center" shrinkToFit="1"/>
    </xf>
    <xf numFmtId="9" fontId="0" fillId="2" borderId="29" xfId="2" applyFont="1" applyFill="1" applyBorder="1" applyAlignment="1">
      <alignment horizontal="center" vertical="center" shrinkToFit="1"/>
    </xf>
    <xf numFmtId="0" fontId="0" fillId="0" borderId="24" xfId="0" applyBorder="1" applyAlignment="1">
      <alignment horizontal="center" vertical="center" shrinkToFit="1"/>
    </xf>
    <xf numFmtId="38" fontId="0" fillId="0" borderId="2" xfId="1" applyFont="1" applyBorder="1" applyAlignment="1">
      <alignment horizontal="center" vertical="center" shrinkToFit="1"/>
    </xf>
    <xf numFmtId="40" fontId="0" fillId="2" borderId="19" xfId="1" applyNumberFormat="1" applyFont="1" applyFill="1" applyBorder="1" applyAlignment="1">
      <alignment horizontal="center" vertical="center" shrinkToFit="1"/>
    </xf>
    <xf numFmtId="38" fontId="0" fillId="0" borderId="9" xfId="1" applyFont="1" applyFill="1" applyBorder="1" applyAlignment="1">
      <alignment horizontal="center" vertical="center" shrinkToFit="1"/>
    </xf>
    <xf numFmtId="38" fontId="0" fillId="0" borderId="17" xfId="1" applyFont="1" applyBorder="1" applyAlignment="1">
      <alignment horizontal="center" vertical="center" shrinkToFit="1"/>
    </xf>
    <xf numFmtId="38" fontId="0" fillId="0" borderId="13" xfId="1" applyFont="1" applyBorder="1" applyAlignment="1">
      <alignment horizontal="center" vertical="center" shrinkToFit="1"/>
    </xf>
    <xf numFmtId="38" fontId="0" fillId="2" borderId="29" xfId="1" applyFont="1" applyFill="1" applyBorder="1" applyAlignment="1">
      <alignment horizontal="center" vertical="center" shrinkToFit="1"/>
    </xf>
    <xf numFmtId="40" fontId="0" fillId="0" borderId="2" xfId="1" applyNumberFormat="1" applyFont="1" applyBorder="1" applyAlignment="1">
      <alignment horizontal="center" vertical="center" shrinkToFit="1"/>
    </xf>
    <xf numFmtId="0" fontId="12" fillId="0" borderId="0" xfId="0" applyFont="1" applyAlignment="1">
      <alignment horizontal="center" vertical="center" shrinkToFit="1"/>
    </xf>
    <xf numFmtId="9" fontId="13" fillId="0" borderId="0" xfId="2" applyFont="1" applyAlignment="1">
      <alignment horizontal="right" vertical="center" shrinkToFit="1"/>
    </xf>
    <xf numFmtId="0" fontId="13" fillId="0" borderId="0" xfId="0" applyFont="1" applyAlignment="1">
      <alignment horizontal="right" vertical="center" shrinkToFit="1"/>
    </xf>
    <xf numFmtId="38" fontId="13" fillId="0" borderId="0" xfId="1" applyFont="1" applyAlignment="1">
      <alignment vertical="center" shrinkToFit="1"/>
    </xf>
    <xf numFmtId="0" fontId="0" fillId="0" borderId="2" xfId="1" applyNumberFormat="1" applyFont="1" applyFill="1" applyBorder="1" applyAlignment="1">
      <alignment horizontal="center" vertical="center" shrinkToFit="1"/>
    </xf>
    <xf numFmtId="0" fontId="0" fillId="0" borderId="2" xfId="1" applyNumberFormat="1" applyFont="1" applyBorder="1" applyAlignment="1">
      <alignment horizontal="center" vertical="center" shrinkToFit="1"/>
    </xf>
    <xf numFmtId="38" fontId="14" fillId="0" borderId="1" xfId="1" applyFont="1" applyBorder="1" applyAlignment="1">
      <alignment horizontal="center" vertical="center" shrinkToFit="1"/>
    </xf>
    <xf numFmtId="0" fontId="0" fillId="3" borderId="9" xfId="0" applyFill="1" applyBorder="1" applyAlignment="1">
      <alignment horizontal="center" vertical="center" shrinkToFit="1"/>
    </xf>
    <xf numFmtId="0" fontId="0" fillId="3" borderId="25" xfId="0" applyFill="1" applyBorder="1" applyAlignment="1">
      <alignment horizontal="center" vertical="center" shrinkToFit="1"/>
    </xf>
    <xf numFmtId="0" fontId="0" fillId="3" borderId="8" xfId="0" applyFill="1" applyBorder="1" applyAlignment="1">
      <alignment horizontal="center" vertical="center" shrinkToFit="1"/>
    </xf>
    <xf numFmtId="0" fontId="0" fillId="3" borderId="27" xfId="0" applyFill="1" applyBorder="1" applyAlignment="1">
      <alignment horizontal="center" vertical="center" shrinkToFit="1"/>
    </xf>
    <xf numFmtId="0" fontId="0" fillId="3" borderId="0" xfId="0" applyFill="1" applyAlignment="1">
      <alignment horizontal="center" vertical="center" shrinkToFit="1"/>
    </xf>
    <xf numFmtId="0" fontId="0" fillId="3" borderId="30" xfId="0" applyFill="1" applyBorder="1" applyAlignment="1">
      <alignment horizontal="center" vertical="center" shrinkToFit="1"/>
    </xf>
    <xf numFmtId="9" fontId="0" fillId="3" borderId="27" xfId="2" applyFont="1" applyFill="1" applyBorder="1" applyAlignment="1">
      <alignment horizontal="center" vertical="center" shrinkToFit="1"/>
    </xf>
    <xf numFmtId="38" fontId="0" fillId="3" borderId="0" xfId="1" applyFont="1" applyFill="1" applyBorder="1" applyAlignment="1">
      <alignment horizontal="center" vertical="center" shrinkToFit="1"/>
    </xf>
    <xf numFmtId="38" fontId="0" fillId="3" borderId="30" xfId="1" applyFont="1" applyFill="1" applyBorder="1" applyAlignment="1">
      <alignment horizontal="center" vertical="center" shrinkToFit="1"/>
    </xf>
    <xf numFmtId="38" fontId="0" fillId="3" borderId="0" xfId="0" applyNumberFormat="1" applyFill="1" applyAlignment="1">
      <alignment horizontal="center" vertical="center" shrinkToFit="1"/>
    </xf>
    <xf numFmtId="38" fontId="0" fillId="3" borderId="30" xfId="0" applyNumberFormat="1" applyFill="1" applyBorder="1" applyAlignment="1">
      <alignment horizontal="center" vertical="center" shrinkToFit="1"/>
    </xf>
    <xf numFmtId="9" fontId="0" fillId="3" borderId="10" xfId="0" applyNumberFormat="1" applyFill="1" applyBorder="1" applyAlignment="1">
      <alignment horizontal="center" vertical="center" shrinkToFit="1"/>
    </xf>
    <xf numFmtId="38" fontId="0" fillId="3" borderId="7" xfId="0" applyNumberFormat="1" applyFill="1" applyBorder="1" applyAlignment="1">
      <alignment horizontal="center" vertical="center" shrinkToFit="1"/>
    </xf>
    <xf numFmtId="0" fontId="0" fillId="3" borderId="7" xfId="0" applyFill="1" applyBorder="1" applyAlignment="1">
      <alignment horizontal="center" vertical="center" shrinkToFit="1"/>
    </xf>
    <xf numFmtId="0" fontId="0" fillId="3" borderId="11" xfId="0" applyFill="1" applyBorder="1" applyAlignment="1">
      <alignment horizontal="center" vertical="center" shrinkToFit="1"/>
    </xf>
    <xf numFmtId="0" fontId="0" fillId="4" borderId="9" xfId="0" applyFill="1" applyBorder="1" applyAlignment="1">
      <alignment horizontal="center" vertical="center" shrinkToFit="1"/>
    </xf>
    <xf numFmtId="0" fontId="0" fillId="4" borderId="25"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27" xfId="0" applyFill="1" applyBorder="1" applyAlignment="1">
      <alignment horizontal="center" vertical="center" shrinkToFit="1"/>
    </xf>
    <xf numFmtId="0" fontId="0" fillId="4" borderId="0" xfId="0" applyFill="1" applyAlignment="1">
      <alignment horizontal="center" vertical="center" shrinkToFit="1"/>
    </xf>
    <xf numFmtId="0" fontId="0" fillId="4" borderId="30" xfId="0" applyFill="1" applyBorder="1" applyAlignment="1">
      <alignment horizontal="center" vertical="center" shrinkToFit="1"/>
    </xf>
    <xf numFmtId="9" fontId="0" fillId="4" borderId="27" xfId="2" applyFont="1" applyFill="1" applyBorder="1" applyAlignment="1">
      <alignment horizontal="center" vertical="center" shrinkToFit="1"/>
    </xf>
    <xf numFmtId="38" fontId="0" fillId="4" borderId="0" xfId="1" applyFont="1" applyFill="1" applyBorder="1" applyAlignment="1">
      <alignment horizontal="center" vertical="center" shrinkToFit="1"/>
    </xf>
    <xf numFmtId="38" fontId="0" fillId="4" borderId="30" xfId="1" applyFont="1" applyFill="1" applyBorder="1" applyAlignment="1">
      <alignment horizontal="center" vertical="center" shrinkToFit="1"/>
    </xf>
    <xf numFmtId="38" fontId="0" fillId="4" borderId="0" xfId="0" applyNumberFormat="1" applyFill="1" applyAlignment="1">
      <alignment horizontal="center" vertical="center" shrinkToFit="1"/>
    </xf>
    <xf numFmtId="38" fontId="0" fillId="4" borderId="30" xfId="0" applyNumberFormat="1" applyFill="1" applyBorder="1" applyAlignment="1">
      <alignment horizontal="center" vertical="center" shrinkToFit="1"/>
    </xf>
    <xf numFmtId="9" fontId="0" fillId="4" borderId="10" xfId="0" applyNumberFormat="1" applyFill="1" applyBorder="1" applyAlignment="1">
      <alignment horizontal="center" vertical="center" shrinkToFit="1"/>
    </xf>
    <xf numFmtId="38" fontId="0" fillId="4" borderId="7" xfId="0" applyNumberFormat="1" applyFill="1" applyBorder="1" applyAlignment="1">
      <alignment horizontal="center" vertical="center" shrinkToFit="1"/>
    </xf>
    <xf numFmtId="0" fontId="0" fillId="4" borderId="7" xfId="0" applyFill="1" applyBorder="1" applyAlignment="1">
      <alignment horizontal="center" vertical="center" shrinkToFit="1"/>
    </xf>
    <xf numFmtId="0" fontId="0" fillId="4" borderId="11"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7"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25" xfId="0" applyFill="1" applyBorder="1" applyAlignment="1">
      <alignment horizontal="center" vertical="center" shrinkToFit="1"/>
    </xf>
    <xf numFmtId="0" fontId="0" fillId="5" borderId="8" xfId="0" applyFill="1" applyBorder="1" applyAlignment="1">
      <alignment horizontal="center" vertical="center" shrinkToFit="1"/>
    </xf>
    <xf numFmtId="0" fontId="0" fillId="5" borderId="27" xfId="0" applyFill="1" applyBorder="1" applyAlignment="1">
      <alignment horizontal="center" vertical="center" shrinkToFit="1"/>
    </xf>
    <xf numFmtId="0" fontId="0" fillId="5" borderId="0" xfId="0" applyFill="1" applyAlignment="1">
      <alignment horizontal="center" vertical="center" shrinkToFit="1"/>
    </xf>
    <xf numFmtId="38" fontId="0" fillId="5" borderId="10" xfId="1" applyFont="1" applyFill="1" applyBorder="1" applyAlignment="1">
      <alignment horizontal="center" vertical="center" shrinkToFit="1"/>
    </xf>
    <xf numFmtId="38" fontId="0" fillId="5" borderId="7" xfId="1" applyFont="1" applyFill="1" applyBorder="1" applyAlignment="1">
      <alignment horizontal="center" vertical="center" shrinkToFit="1"/>
    </xf>
    <xf numFmtId="0" fontId="11" fillId="0" borderId="2" xfId="0" applyFont="1" applyBorder="1" applyAlignment="1">
      <alignment horizontal="center" vertical="center" shrinkToFit="1"/>
    </xf>
    <xf numFmtId="38" fontId="12" fillId="2" borderId="22" xfId="1" applyFont="1" applyFill="1" applyBorder="1" applyAlignment="1">
      <alignment horizontal="center" vertical="center" shrinkToFit="1"/>
    </xf>
    <xf numFmtId="177" fontId="16" fillId="0" borderId="0" xfId="1" applyNumberFormat="1" applyFont="1" applyFill="1" applyBorder="1" applyAlignment="1">
      <alignment vertical="center"/>
    </xf>
    <xf numFmtId="40" fontId="0" fillId="2" borderId="34" xfId="1" applyNumberFormat="1" applyFont="1" applyFill="1" applyBorder="1" applyAlignment="1">
      <alignment horizontal="center" vertical="center" shrinkToFit="1"/>
    </xf>
    <xf numFmtId="40" fontId="0" fillId="2" borderId="35" xfId="1" applyNumberFormat="1" applyFont="1" applyFill="1" applyBorder="1" applyAlignment="1">
      <alignment horizontal="center" vertical="center" shrinkToFit="1"/>
    </xf>
    <xf numFmtId="38" fontId="0" fillId="2" borderId="35" xfId="1" applyFont="1" applyFill="1" applyBorder="1" applyAlignment="1">
      <alignment horizontal="center" vertical="center" shrinkToFit="1"/>
    </xf>
    <xf numFmtId="38" fontId="12" fillId="2" borderId="35" xfId="1" applyFont="1" applyFill="1" applyBorder="1" applyAlignment="1">
      <alignment horizontal="center" vertical="center" shrinkToFit="1"/>
    </xf>
    <xf numFmtId="179" fontId="16" fillId="3" borderId="1" xfId="1" applyNumberFormat="1" applyFont="1" applyFill="1" applyBorder="1" applyAlignment="1">
      <alignment vertical="center" shrinkToFit="1"/>
    </xf>
    <xf numFmtId="179" fontId="16" fillId="3" borderId="1" xfId="1" applyNumberFormat="1" applyFont="1" applyFill="1" applyBorder="1" applyAlignment="1">
      <alignment vertical="center"/>
    </xf>
    <xf numFmtId="0" fontId="0" fillId="0" borderId="0" xfId="0" applyAlignment="1">
      <alignment vertical="center"/>
    </xf>
    <xf numFmtId="0" fontId="18" fillId="0" borderId="0" xfId="0" applyFont="1" applyAlignment="1">
      <alignment vertical="center"/>
    </xf>
    <xf numFmtId="0" fontId="22" fillId="0" borderId="0" xfId="0" applyFont="1" applyAlignment="1">
      <alignment vertical="center"/>
    </xf>
    <xf numFmtId="0" fontId="17" fillId="0" borderId="0" xfId="0" applyFont="1" applyAlignment="1">
      <alignment vertical="center"/>
    </xf>
    <xf numFmtId="176" fontId="16" fillId="0" borderId="3" xfId="1" applyNumberFormat="1" applyFont="1" applyFill="1" applyBorder="1">
      <alignment vertical="center"/>
    </xf>
    <xf numFmtId="180" fontId="0" fillId="0" borderId="3" xfId="0" applyNumberFormat="1" applyBorder="1" applyAlignment="1">
      <alignment vertical="center"/>
    </xf>
    <xf numFmtId="9" fontId="16" fillId="0" borderId="0" xfId="0" applyNumberFormat="1" applyFont="1" applyAlignment="1">
      <alignment horizontal="center" vertical="center" shrinkToFit="1"/>
    </xf>
    <xf numFmtId="0" fontId="22" fillId="0" borderId="0" xfId="0" applyFont="1" applyAlignment="1">
      <alignment horizontal="center" vertical="center" shrinkToFit="1"/>
    </xf>
    <xf numFmtId="181" fontId="0" fillId="0" borderId="11" xfId="0" applyNumberFormat="1" applyBorder="1" applyAlignment="1">
      <alignment vertical="center"/>
    </xf>
    <xf numFmtId="0" fontId="13" fillId="7" borderId="9" xfId="0" applyFont="1" applyFill="1" applyBorder="1" applyAlignment="1">
      <alignment horizontal="right" vertical="center" shrinkToFit="1"/>
    </xf>
    <xf numFmtId="0" fontId="13" fillId="7" borderId="27" xfId="0" applyFont="1" applyFill="1" applyBorder="1" applyAlignment="1">
      <alignment horizontal="right" vertical="center" shrinkToFit="1"/>
    </xf>
    <xf numFmtId="0" fontId="12" fillId="7" borderId="0" xfId="0" applyFont="1" applyFill="1" applyAlignment="1">
      <alignment horizontal="center" vertical="center" shrinkToFit="1"/>
    </xf>
    <xf numFmtId="0" fontId="12" fillId="7" borderId="30" xfId="0" applyFont="1" applyFill="1" applyBorder="1" applyAlignment="1">
      <alignment horizontal="center" vertical="center" shrinkToFit="1"/>
    </xf>
    <xf numFmtId="9" fontId="13" fillId="7" borderId="27" xfId="2" applyFont="1" applyFill="1" applyBorder="1" applyAlignment="1">
      <alignment horizontal="right" vertical="center" shrinkToFit="1"/>
    </xf>
    <xf numFmtId="38" fontId="13" fillId="7" borderId="0" xfId="1" applyFont="1" applyFill="1" applyBorder="1" applyAlignment="1">
      <alignment vertical="center" shrinkToFit="1"/>
    </xf>
    <xf numFmtId="38" fontId="13" fillId="7" borderId="30" xfId="1" applyFont="1" applyFill="1" applyBorder="1" applyAlignment="1">
      <alignment vertical="center" shrinkToFit="1"/>
    </xf>
    <xf numFmtId="38" fontId="13" fillId="7" borderId="0" xfId="0" applyNumberFormat="1" applyFont="1" applyFill="1" applyAlignment="1">
      <alignment horizontal="right" vertical="center" shrinkToFit="1"/>
    </xf>
    <xf numFmtId="38" fontId="13" fillId="7" borderId="30" xfId="0" applyNumberFormat="1" applyFont="1" applyFill="1" applyBorder="1" applyAlignment="1">
      <alignment horizontal="right" vertical="center" shrinkToFit="1"/>
    </xf>
    <xf numFmtId="0" fontId="13" fillId="7" borderId="10" xfId="0" applyFont="1" applyFill="1" applyBorder="1" applyAlignment="1">
      <alignment horizontal="right" vertical="center" shrinkToFit="1"/>
    </xf>
    <xf numFmtId="38" fontId="13" fillId="7" borderId="7" xfId="0" applyNumberFormat="1" applyFont="1" applyFill="1" applyBorder="1" applyAlignment="1">
      <alignment horizontal="right" vertical="center" shrinkToFit="1"/>
    </xf>
    <xf numFmtId="0" fontId="12" fillId="7" borderId="7" xfId="0" applyFont="1" applyFill="1" applyBorder="1" applyAlignment="1">
      <alignment horizontal="center" vertical="center" shrinkToFit="1"/>
    </xf>
    <xf numFmtId="0" fontId="0" fillId="7" borderId="7" xfId="0" applyFill="1" applyBorder="1" applyAlignment="1">
      <alignment horizontal="center" vertical="center" shrinkToFit="1"/>
    </xf>
    <xf numFmtId="0" fontId="0" fillId="7" borderId="11" xfId="0" applyFill="1" applyBorder="1" applyAlignment="1">
      <alignment horizontal="center" vertical="center" shrinkToFit="1"/>
    </xf>
    <xf numFmtId="0" fontId="12" fillId="8" borderId="27" xfId="0" applyFont="1" applyFill="1" applyBorder="1" applyAlignment="1">
      <alignment horizontal="center" vertical="center" shrinkToFit="1"/>
    </xf>
    <xf numFmtId="0" fontId="12" fillId="8" borderId="0" xfId="0" applyFont="1" applyFill="1" applyAlignment="1">
      <alignment horizontal="center" vertical="center" shrinkToFit="1"/>
    </xf>
    <xf numFmtId="0" fontId="12" fillId="8" borderId="30" xfId="0" applyFont="1" applyFill="1" applyBorder="1" applyAlignment="1">
      <alignment horizontal="center" vertical="center" shrinkToFit="1"/>
    </xf>
    <xf numFmtId="9" fontId="13" fillId="8" borderId="27" xfId="2" applyFont="1" applyFill="1" applyBorder="1" applyAlignment="1">
      <alignment horizontal="right" vertical="center" shrinkToFit="1"/>
    </xf>
    <xf numFmtId="9" fontId="13" fillId="8" borderId="10" xfId="2" applyFont="1" applyFill="1" applyBorder="1" applyAlignment="1">
      <alignment horizontal="right" vertical="center" shrinkToFit="1"/>
    </xf>
    <xf numFmtId="38" fontId="13" fillId="8" borderId="7" xfId="0" applyNumberFormat="1" applyFont="1" applyFill="1" applyBorder="1" applyAlignment="1">
      <alignment horizontal="center" vertical="center" shrinkToFit="1"/>
    </xf>
    <xf numFmtId="0" fontId="12" fillId="8" borderId="7" xfId="0" applyFont="1" applyFill="1" applyBorder="1" applyAlignment="1">
      <alignment horizontal="center" vertical="center" shrinkToFit="1"/>
    </xf>
    <xf numFmtId="0" fontId="12" fillId="8" borderId="11" xfId="0" applyFont="1" applyFill="1" applyBorder="1" applyAlignment="1">
      <alignment horizontal="center" vertical="center" shrinkToFit="1"/>
    </xf>
    <xf numFmtId="0" fontId="12" fillId="8" borderId="9" xfId="0" applyFont="1" applyFill="1" applyBorder="1" applyAlignment="1">
      <alignment horizontal="center" vertical="center" shrinkToFit="1"/>
    </xf>
    <xf numFmtId="0" fontId="27" fillId="4" borderId="25" xfId="0" applyFont="1" applyFill="1" applyBorder="1" applyAlignment="1">
      <alignment horizontal="center" vertical="center"/>
    </xf>
    <xf numFmtId="0" fontId="27" fillId="2" borderId="25" xfId="0" applyFont="1" applyFill="1" applyBorder="1" applyAlignment="1">
      <alignment horizontal="left" vertical="center"/>
    </xf>
    <xf numFmtId="0" fontId="27" fillId="5" borderId="25" xfId="0" applyFont="1" applyFill="1" applyBorder="1" applyAlignment="1">
      <alignment horizontal="left" vertical="center"/>
    </xf>
    <xf numFmtId="40" fontId="0" fillId="2" borderId="36" xfId="1" applyNumberFormat="1" applyFont="1" applyFill="1" applyBorder="1" applyAlignment="1">
      <alignment horizontal="center" vertical="center" shrinkToFit="1"/>
    </xf>
    <xf numFmtId="185" fontId="0" fillId="0" borderId="3" xfId="0" applyNumberFormat="1" applyBorder="1" applyAlignment="1">
      <alignment vertical="center"/>
    </xf>
    <xf numFmtId="38" fontId="23" fillId="0" borderId="1" xfId="1" applyFont="1" applyBorder="1" applyAlignment="1">
      <alignment horizontal="center" vertical="center" shrinkToFit="1"/>
    </xf>
    <xf numFmtId="0" fontId="29" fillId="6" borderId="37" xfId="0" applyFont="1" applyFill="1" applyBorder="1" applyAlignment="1">
      <alignment horizontal="center" vertical="center" shrinkToFit="1"/>
    </xf>
    <xf numFmtId="0" fontId="24" fillId="6" borderId="16" xfId="0" applyFont="1" applyFill="1" applyBorder="1" applyAlignment="1">
      <alignment horizontal="center" vertical="center" shrinkToFit="1"/>
    </xf>
    <xf numFmtId="0" fontId="24" fillId="6" borderId="39" xfId="0" applyFont="1" applyFill="1" applyBorder="1" applyAlignment="1">
      <alignment horizontal="center" vertical="center" shrinkToFit="1"/>
    </xf>
    <xf numFmtId="38" fontId="23" fillId="0" borderId="2" xfId="1" applyFont="1" applyBorder="1" applyAlignment="1">
      <alignment horizontal="center" vertical="center" shrinkToFit="1"/>
    </xf>
    <xf numFmtId="185" fontId="0" fillId="0" borderId="11" xfId="0" applyNumberFormat="1" applyBorder="1" applyAlignment="1">
      <alignment vertical="center"/>
    </xf>
    <xf numFmtId="40" fontId="0" fillId="2" borderId="41" xfId="1" applyNumberFormat="1" applyFont="1" applyFill="1" applyBorder="1" applyAlignment="1">
      <alignment horizontal="center" vertical="center" shrinkToFit="1"/>
    </xf>
    <xf numFmtId="178" fontId="0" fillId="0" borderId="0" xfId="0" applyNumberFormat="1" applyAlignment="1">
      <alignment horizontal="center" vertical="center" shrinkToFit="1"/>
    </xf>
    <xf numFmtId="0" fontId="0" fillId="0" borderId="2" xfId="0" applyBorder="1" applyAlignment="1">
      <alignment horizontal="left" vertical="center" shrinkToFit="1"/>
    </xf>
    <xf numFmtId="0" fontId="0" fillId="0" borderId="1" xfId="0" applyBorder="1" applyAlignment="1">
      <alignment horizontal="left" vertical="center" shrinkToFit="1"/>
    </xf>
    <xf numFmtId="38" fontId="0" fillId="0" borderId="1" xfId="0" applyNumberFormat="1" applyBorder="1" applyAlignment="1">
      <alignment horizontal="center" vertical="center" shrinkToFit="1"/>
    </xf>
    <xf numFmtId="38" fontId="0" fillId="4" borderId="1" xfId="1" applyFont="1" applyFill="1" applyBorder="1" applyAlignment="1">
      <alignment horizontal="center" vertical="center" shrinkToFit="1"/>
    </xf>
    <xf numFmtId="38" fontId="0" fillId="4" borderId="2" xfId="1" applyFont="1" applyFill="1" applyBorder="1" applyAlignment="1">
      <alignment horizontal="center" vertical="center" shrinkToFit="1"/>
    </xf>
    <xf numFmtId="38" fontId="0" fillId="2" borderId="19" xfId="0" applyNumberFormat="1" applyFill="1" applyBorder="1" applyAlignment="1">
      <alignment horizontal="center" vertical="center" shrinkToFit="1"/>
    </xf>
    <xf numFmtId="0" fontId="0" fillId="0" borderId="3" xfId="0" applyBorder="1" applyAlignment="1">
      <alignment horizontal="center" vertical="center" shrinkToFit="1"/>
    </xf>
    <xf numFmtId="181" fontId="13" fillId="7" borderId="9" xfId="0" applyNumberFormat="1" applyFont="1" applyFill="1" applyBorder="1" applyAlignment="1">
      <alignment horizontal="right" vertical="center" shrinkToFit="1"/>
    </xf>
    <xf numFmtId="181" fontId="0" fillId="0" borderId="0" xfId="0" applyNumberFormat="1" applyAlignment="1">
      <alignment horizontal="center" vertical="center" shrinkToFit="1"/>
    </xf>
    <xf numFmtId="181" fontId="13" fillId="7" borderId="27" xfId="0" applyNumberFormat="1" applyFont="1" applyFill="1" applyBorder="1" applyAlignment="1">
      <alignment horizontal="right" vertical="center" shrinkToFit="1"/>
    </xf>
    <xf numFmtId="181" fontId="12" fillId="7" borderId="0" xfId="0" applyNumberFormat="1" applyFont="1" applyFill="1" applyAlignment="1">
      <alignment horizontal="center" vertical="center" shrinkToFit="1"/>
    </xf>
    <xf numFmtId="181" fontId="12" fillId="7" borderId="30" xfId="0" applyNumberFormat="1" applyFont="1" applyFill="1" applyBorder="1" applyAlignment="1">
      <alignment horizontal="center" vertical="center" shrinkToFit="1"/>
    </xf>
    <xf numFmtId="181" fontId="13" fillId="7" borderId="27" xfId="2" applyNumberFormat="1" applyFont="1" applyFill="1" applyBorder="1" applyAlignment="1">
      <alignment horizontal="right" vertical="center" shrinkToFit="1"/>
    </xf>
    <xf numFmtId="181" fontId="13" fillId="7" borderId="0" xfId="1" applyNumberFormat="1" applyFont="1" applyFill="1" applyBorder="1" applyAlignment="1">
      <alignment vertical="center" shrinkToFit="1"/>
    </xf>
    <xf numFmtId="181" fontId="13" fillId="7" borderId="30" xfId="1" applyNumberFormat="1" applyFont="1" applyFill="1" applyBorder="1" applyAlignment="1">
      <alignment vertical="center" shrinkToFit="1"/>
    </xf>
    <xf numFmtId="181" fontId="13" fillId="7" borderId="0" xfId="0" applyNumberFormat="1" applyFont="1" applyFill="1" applyAlignment="1">
      <alignment horizontal="right" vertical="center" shrinkToFit="1"/>
    </xf>
    <xf numFmtId="181" fontId="13" fillId="7" borderId="30" xfId="0" applyNumberFormat="1" applyFont="1" applyFill="1" applyBorder="1" applyAlignment="1">
      <alignment horizontal="right" vertical="center" shrinkToFit="1"/>
    </xf>
    <xf numFmtId="181" fontId="13" fillId="7" borderId="10" xfId="0" applyNumberFormat="1" applyFont="1" applyFill="1" applyBorder="1" applyAlignment="1">
      <alignment horizontal="right" vertical="center" shrinkToFit="1"/>
    </xf>
    <xf numFmtId="181" fontId="13" fillId="7" borderId="7" xfId="0" applyNumberFormat="1" applyFont="1" applyFill="1" applyBorder="1" applyAlignment="1">
      <alignment horizontal="right" vertical="center" shrinkToFit="1"/>
    </xf>
    <xf numFmtId="181" fontId="12" fillId="7" borderId="7" xfId="0" applyNumberFormat="1" applyFont="1" applyFill="1" applyBorder="1" applyAlignment="1">
      <alignment horizontal="center" vertical="center" shrinkToFit="1"/>
    </xf>
    <xf numFmtId="181" fontId="0" fillId="7" borderId="7" xfId="0" applyNumberFormat="1" applyFill="1" applyBorder="1" applyAlignment="1">
      <alignment horizontal="center" vertical="center" shrinkToFit="1"/>
    </xf>
    <xf numFmtId="181" fontId="0" fillId="7" borderId="11" xfId="0" applyNumberFormat="1" applyFill="1" applyBorder="1" applyAlignment="1">
      <alignment horizontal="center" vertical="center" shrinkToFit="1"/>
    </xf>
    <xf numFmtId="182" fontId="4" fillId="6" borderId="42" xfId="3" applyNumberFormat="1" applyFill="1" applyBorder="1" applyAlignment="1">
      <alignment horizontal="center" vertical="center" shrinkToFit="1"/>
    </xf>
    <xf numFmtId="9" fontId="0" fillId="6" borderId="38" xfId="4" applyFont="1" applyFill="1" applyBorder="1" applyAlignment="1">
      <alignment vertical="center" shrinkToFit="1"/>
    </xf>
    <xf numFmtId="182" fontId="4" fillId="6" borderId="5" xfId="3" applyNumberFormat="1" applyFill="1" applyBorder="1" applyAlignment="1">
      <alignment horizontal="center" vertical="center" shrinkToFit="1"/>
    </xf>
    <xf numFmtId="9" fontId="0" fillId="6" borderId="12" xfId="4" applyFont="1" applyFill="1" applyBorder="1" applyAlignment="1">
      <alignment vertical="center" shrinkToFit="1"/>
    </xf>
    <xf numFmtId="183" fontId="4" fillId="6" borderId="5" xfId="3" applyNumberFormat="1" applyFill="1" applyBorder="1" applyAlignment="1">
      <alignment horizontal="center" vertical="center" shrinkToFit="1"/>
    </xf>
    <xf numFmtId="184" fontId="4" fillId="6" borderId="43" xfId="3" applyNumberFormat="1" applyFill="1" applyBorder="1" applyAlignment="1">
      <alignment horizontal="center" vertical="center" shrinkToFit="1"/>
    </xf>
    <xf numFmtId="9" fontId="0" fillId="6" borderId="40" xfId="4" applyFont="1" applyFill="1" applyBorder="1" applyAlignment="1">
      <alignment vertical="center" shrinkToFit="1"/>
    </xf>
    <xf numFmtId="0" fontId="30" fillId="0" borderId="0" xfId="5" applyFont="1" applyAlignment="1">
      <alignment horizontal="left" vertical="center"/>
    </xf>
    <xf numFmtId="0" fontId="1" fillId="0" borderId="0" xfId="5">
      <alignment vertical="center"/>
    </xf>
    <xf numFmtId="0" fontId="31" fillId="0" borderId="0" xfId="5" applyFont="1" applyAlignment="1">
      <alignment horizontal="left" vertical="center"/>
    </xf>
    <xf numFmtId="0" fontId="1" fillId="0" borderId="1" xfId="5" applyBorder="1" applyAlignment="1">
      <alignment horizontal="center" vertical="center"/>
    </xf>
    <xf numFmtId="0" fontId="1" fillId="0" borderId="1" xfId="5" applyBorder="1" applyAlignment="1">
      <alignment vertical="center" wrapText="1"/>
    </xf>
    <xf numFmtId="38" fontId="0" fillId="0" borderId="1" xfId="6" applyFont="1" applyBorder="1" applyAlignment="1">
      <alignment horizontal="center" vertical="center" wrapText="1"/>
    </xf>
    <xf numFmtId="0" fontId="1" fillId="0" borderId="1" xfId="5" applyBorder="1" applyAlignment="1">
      <alignment horizontal="center" vertical="center" wrapText="1"/>
    </xf>
    <xf numFmtId="38" fontId="0" fillId="0" borderId="1" xfId="6" applyFont="1" applyBorder="1">
      <alignment vertical="center"/>
    </xf>
    <xf numFmtId="0" fontId="1" fillId="0" borderId="1" xfId="5" applyBorder="1">
      <alignment vertical="center"/>
    </xf>
    <xf numFmtId="0" fontId="1" fillId="0" borderId="0" xfId="5" applyAlignment="1">
      <alignment horizontal="center"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186" fontId="1" fillId="0" borderId="1" xfId="1" applyNumberFormat="1" applyFont="1" applyBorder="1">
      <alignment vertical="center"/>
    </xf>
    <xf numFmtId="186" fontId="0" fillId="0" borderId="1" xfId="1" applyNumberFormat="1" applyFont="1" applyBorder="1">
      <alignment vertical="center"/>
    </xf>
    <xf numFmtId="55" fontId="23" fillId="0" borderId="24" xfId="0" applyNumberFormat="1"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38" fontId="0" fillId="0" borderId="11" xfId="1" applyFont="1" applyBorder="1" applyAlignment="1">
      <alignment horizontal="center" vertical="center" shrinkToFit="1"/>
    </xf>
    <xf numFmtId="38" fontId="14" fillId="0" borderId="11" xfId="1" applyFont="1" applyBorder="1" applyAlignment="1">
      <alignment horizontal="center" vertical="center" shrinkToFit="1"/>
    </xf>
    <xf numFmtId="38" fontId="0" fillId="0" borderId="30" xfId="1" applyFont="1" applyBorder="1" applyAlignment="1">
      <alignment horizontal="center" vertical="center" shrinkToFit="1"/>
    </xf>
    <xf numFmtId="40" fontId="0" fillId="2" borderId="29" xfId="1" applyNumberFormat="1" applyFont="1" applyFill="1" applyBorder="1" applyAlignment="1">
      <alignment horizontal="center" vertical="center" shrinkToFit="1"/>
    </xf>
    <xf numFmtId="38" fontId="0" fillId="0" borderId="44" xfId="1" applyFont="1" applyBorder="1" applyAlignment="1">
      <alignment horizontal="center" vertical="center" shrinkToFit="1"/>
    </xf>
    <xf numFmtId="38" fontId="12" fillId="2" borderId="19" xfId="1" applyFont="1" applyFill="1" applyBorder="1" applyAlignment="1">
      <alignment horizontal="center" vertical="center" shrinkToFit="1"/>
    </xf>
    <xf numFmtId="38" fontId="8" fillId="2" borderId="19" xfId="1" applyFont="1" applyFill="1" applyBorder="1" applyAlignment="1">
      <alignment horizontal="center" vertical="center" shrinkToFit="1"/>
    </xf>
    <xf numFmtId="0" fontId="0" fillId="0" borderId="45" xfId="0" applyBorder="1" applyAlignment="1">
      <alignment horizontal="center" vertical="center" shrinkToFit="1"/>
    </xf>
    <xf numFmtId="55" fontId="23" fillId="0" borderId="25" xfId="0" applyNumberFormat="1" applyFont="1" applyBorder="1" applyAlignment="1">
      <alignment horizontal="center" vertical="center"/>
    </xf>
    <xf numFmtId="0" fontId="0" fillId="0" borderId="47" xfId="0" applyBorder="1" applyAlignment="1">
      <alignment horizontal="center" vertical="center" shrinkToFit="1"/>
    </xf>
    <xf numFmtId="0" fontId="0" fillId="0" borderId="46" xfId="0" applyBorder="1" applyAlignment="1">
      <alignment horizontal="center" vertical="center" shrinkToFit="1"/>
    </xf>
    <xf numFmtId="178" fontId="0" fillId="9" borderId="0" xfId="0" applyNumberFormat="1" applyFill="1" applyAlignment="1">
      <alignment horizontal="center" vertical="center" shrinkToFit="1"/>
    </xf>
    <xf numFmtId="9" fontId="0" fillId="9" borderId="0" xfId="0" applyNumberFormat="1" applyFill="1" applyAlignment="1">
      <alignment horizontal="center" vertical="center" shrinkToFit="1"/>
    </xf>
    <xf numFmtId="0" fontId="29" fillId="6" borderId="48" xfId="0" applyFont="1" applyFill="1" applyBorder="1" applyAlignment="1">
      <alignment horizontal="center" vertical="center" shrinkToFit="1"/>
    </xf>
    <xf numFmtId="0" fontId="24" fillId="6" borderId="6" xfId="0" applyFont="1" applyFill="1" applyBorder="1" applyAlignment="1">
      <alignment horizontal="center" vertical="center" shrinkToFit="1"/>
    </xf>
    <xf numFmtId="0" fontId="24" fillId="6" borderId="49" xfId="0" applyFont="1" applyFill="1" applyBorder="1" applyAlignment="1">
      <alignment horizontal="center" vertical="center" shrinkToFit="1"/>
    </xf>
    <xf numFmtId="0" fontId="24" fillId="0" borderId="0" xfId="0" applyFont="1" applyAlignment="1">
      <alignment horizontal="center" vertical="center" shrinkToFit="1"/>
    </xf>
    <xf numFmtId="0" fontId="24" fillId="0" borderId="0" xfId="0" applyFont="1" applyAlignment="1">
      <alignment vertical="center" shrinkToFit="1"/>
    </xf>
    <xf numFmtId="49" fontId="23" fillId="0" borderId="0" xfId="0" applyNumberFormat="1" applyFont="1" applyAlignment="1">
      <alignment horizontal="center" vertical="center" shrinkToFit="1"/>
    </xf>
    <xf numFmtId="49" fontId="23" fillId="9" borderId="50" xfId="0" applyNumberFormat="1" applyFont="1" applyFill="1" applyBorder="1" applyAlignment="1">
      <alignment horizontal="center" vertical="center" shrinkToFit="1"/>
    </xf>
    <xf numFmtId="0" fontId="0" fillId="0" borderId="51" xfId="0" applyBorder="1" applyAlignment="1">
      <alignment vertical="center" shrinkToFit="1"/>
    </xf>
    <xf numFmtId="9" fontId="0" fillId="0" borderId="51" xfId="2" applyFont="1" applyFill="1" applyBorder="1" applyAlignment="1">
      <alignment vertical="center" shrinkToFit="1"/>
    </xf>
    <xf numFmtId="0" fontId="0" fillId="0" borderId="52" xfId="0" applyBorder="1" applyAlignment="1">
      <alignment vertical="center" shrinkToFit="1"/>
    </xf>
    <xf numFmtId="178" fontId="0" fillId="3" borderId="1" xfId="0" applyNumberFormat="1" applyFill="1" applyBorder="1" applyAlignment="1">
      <alignment horizontal="center" vertical="center" shrinkToFit="1"/>
    </xf>
    <xf numFmtId="0" fontId="0" fillId="3" borderId="1" xfId="0" applyFill="1" applyBorder="1" applyAlignment="1">
      <alignment horizontal="center" vertical="center" shrinkToFit="1"/>
    </xf>
    <xf numFmtId="38" fontId="0" fillId="2" borderId="7" xfId="0" applyNumberFormat="1" applyFill="1" applyBorder="1" applyAlignment="1">
      <alignment horizontal="center" vertical="center" shrinkToFit="1"/>
    </xf>
    <xf numFmtId="38" fontId="0" fillId="5" borderId="7" xfId="0" applyNumberFormat="1" applyFill="1" applyBorder="1" applyAlignment="1">
      <alignment horizontal="center" vertical="center" shrinkToFit="1"/>
    </xf>
    <xf numFmtId="0" fontId="11" fillId="2" borderId="30" xfId="0" applyFont="1" applyFill="1" applyBorder="1" applyAlignment="1">
      <alignment horizontal="center" vertical="center" shrinkToFit="1"/>
    </xf>
    <xf numFmtId="38" fontId="17" fillId="2" borderId="11" xfId="0" applyNumberFormat="1" applyFont="1" applyFill="1" applyBorder="1" applyAlignment="1">
      <alignment horizontal="center" vertical="center" shrinkToFit="1"/>
    </xf>
    <xf numFmtId="0" fontId="11" fillId="5" borderId="30" xfId="0" applyFont="1" applyFill="1" applyBorder="1" applyAlignment="1">
      <alignment horizontal="center" vertical="center" shrinkToFit="1"/>
    </xf>
    <xf numFmtId="38" fontId="17" fillId="5" borderId="11" xfId="0" applyNumberFormat="1" applyFont="1" applyFill="1" applyBorder="1" applyAlignment="1">
      <alignment horizontal="center" vertical="center" shrinkToFit="1"/>
    </xf>
    <xf numFmtId="0" fontId="0" fillId="0" borderId="1" xfId="0" applyBorder="1" applyAlignment="1">
      <alignment horizontal="center" vertical="center" wrapText="1" shrinkToFit="1"/>
    </xf>
    <xf numFmtId="0" fontId="6" fillId="0" borderId="0" xfId="0" applyFont="1" applyAlignment="1">
      <alignment horizontal="center" vertical="center" shrinkToFit="1"/>
    </xf>
    <xf numFmtId="0" fontId="11" fillId="9" borderId="2" xfId="0" applyFont="1" applyFill="1" applyBorder="1" applyAlignment="1">
      <alignment horizontal="left" vertical="center" shrinkToFit="1"/>
    </xf>
    <xf numFmtId="0" fontId="17" fillId="9" borderId="2" xfId="0" applyFont="1" applyFill="1" applyBorder="1" applyAlignment="1">
      <alignment horizontal="left" vertical="center" shrinkToFit="1"/>
    </xf>
    <xf numFmtId="0" fontId="0" fillId="9" borderId="19" xfId="0" applyFill="1" applyBorder="1" applyAlignment="1">
      <alignment horizontal="center" vertical="center" shrinkToFit="1"/>
    </xf>
    <xf numFmtId="40" fontId="0" fillId="0" borderId="1" xfId="1" applyNumberFormat="1" applyFont="1" applyFill="1" applyBorder="1" applyAlignment="1">
      <alignment horizontal="center" vertical="center" shrinkToFit="1"/>
    </xf>
    <xf numFmtId="40" fontId="0" fillId="0" borderId="2" xfId="1" applyNumberFormat="1" applyFont="1" applyFill="1" applyBorder="1" applyAlignment="1">
      <alignment horizontal="center" vertical="center" shrinkToFit="1"/>
    </xf>
    <xf numFmtId="38" fontId="0" fillId="0" borderId="1" xfId="1" applyFont="1" applyFill="1" applyBorder="1" applyAlignment="1">
      <alignment horizontal="center" vertical="center" shrinkToFit="1"/>
    </xf>
    <xf numFmtId="187" fontId="0" fillId="0" borderId="11" xfId="1" applyNumberFormat="1" applyFont="1" applyFill="1" applyBorder="1" applyAlignment="1">
      <alignment horizontal="center" vertical="center" shrinkToFit="1"/>
    </xf>
    <xf numFmtId="38" fontId="23" fillId="0" borderId="1" xfId="1" applyFont="1" applyFill="1" applyBorder="1" applyAlignment="1">
      <alignment horizontal="center" vertical="center" shrinkToFit="1"/>
    </xf>
    <xf numFmtId="187" fontId="23" fillId="0" borderId="11" xfId="1" applyNumberFormat="1" applyFont="1" applyFill="1" applyBorder="1" applyAlignment="1">
      <alignment horizontal="center" vertical="center" shrinkToFit="1"/>
    </xf>
    <xf numFmtId="38" fontId="14" fillId="0" borderId="1" xfId="1" applyFont="1" applyFill="1" applyBorder="1" applyAlignment="1">
      <alignment horizontal="center" vertical="center" shrinkToFit="1"/>
    </xf>
    <xf numFmtId="187" fontId="14" fillId="0" borderId="11" xfId="1" applyNumberFormat="1" applyFont="1" applyFill="1" applyBorder="1" applyAlignment="1">
      <alignment horizontal="center" vertical="center" shrinkToFit="1"/>
    </xf>
    <xf numFmtId="38" fontId="0" fillId="0" borderId="44" xfId="1" applyFont="1" applyFill="1" applyBorder="1" applyAlignment="1">
      <alignment horizontal="center" vertical="center" shrinkToFit="1"/>
    </xf>
    <xf numFmtId="187" fontId="0" fillId="0" borderId="44" xfId="1" applyNumberFormat="1" applyFont="1" applyFill="1" applyBorder="1" applyAlignment="1">
      <alignment horizontal="center" vertical="center" shrinkToFit="1"/>
    </xf>
    <xf numFmtId="187" fontId="8" fillId="2" borderId="19" xfId="1" applyNumberFormat="1" applyFont="1" applyFill="1" applyBorder="1" applyAlignment="1">
      <alignment horizontal="center" vertical="center" shrinkToFi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0" fillId="9" borderId="3" xfId="0" applyFill="1" applyBorder="1" applyAlignment="1">
      <alignment horizontal="center" vertical="center" wrapText="1"/>
    </xf>
    <xf numFmtId="0" fontId="0" fillId="3" borderId="5" xfId="0" applyFill="1" applyBorder="1" applyAlignment="1">
      <alignment horizontal="center" vertical="center" shrinkToFit="1"/>
    </xf>
    <xf numFmtId="0" fontId="0" fillId="3" borderId="24" xfId="0" applyFill="1" applyBorder="1" applyAlignment="1">
      <alignment horizontal="center" vertical="center" shrinkToFit="1"/>
    </xf>
    <xf numFmtId="0" fontId="0" fillId="3" borderId="6" xfId="0" applyFill="1" applyBorder="1" applyAlignment="1">
      <alignment horizontal="center" vertical="center" shrinkToFit="1"/>
    </xf>
    <xf numFmtId="0" fontId="0" fillId="0" borderId="9" xfId="0" applyBorder="1" applyAlignment="1">
      <alignment horizontal="center" vertical="center" wrapText="1" shrinkToFit="1"/>
    </xf>
    <xf numFmtId="0" fontId="0" fillId="0" borderId="25"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11" xfId="0" applyBorder="1" applyAlignment="1">
      <alignment horizontal="center" vertical="center" wrapText="1" shrinkToFit="1"/>
    </xf>
    <xf numFmtId="181" fontId="25" fillId="7" borderId="25" xfId="0" applyNumberFormat="1" applyFont="1" applyFill="1" applyBorder="1" applyAlignment="1">
      <alignment horizontal="center" vertical="center" shrinkToFit="1"/>
    </xf>
    <xf numFmtId="181" fontId="26" fillId="7" borderId="25" xfId="0" applyNumberFormat="1" applyFont="1" applyFill="1" applyBorder="1" applyAlignment="1">
      <alignment horizontal="center" vertical="center" shrinkToFit="1"/>
    </xf>
    <xf numFmtId="181" fontId="0" fillId="7" borderId="25" xfId="0" applyNumberFormat="1" applyFill="1" applyBorder="1" applyAlignment="1">
      <alignment horizontal="center" vertical="center" shrinkToFit="1"/>
    </xf>
    <xf numFmtId="181" fontId="0" fillId="7" borderId="8" xfId="0" applyNumberFormat="1" applyFill="1" applyBorder="1" applyAlignment="1">
      <alignment horizontal="center" vertical="center" shrinkToFit="1"/>
    </xf>
    <xf numFmtId="0" fontId="0" fillId="0" borderId="2" xfId="0" applyBorder="1" applyAlignment="1">
      <alignment horizontal="center" vertical="center" wrapText="1" shrinkToFit="1"/>
    </xf>
    <xf numFmtId="0" fontId="0" fillId="0" borderId="3" xfId="0" applyBorder="1" applyAlignment="1">
      <alignment horizontal="center" vertical="center" wrapText="1" shrinkToFit="1"/>
    </xf>
    <xf numFmtId="0" fontId="0" fillId="0" borderId="9" xfId="0" applyBorder="1" applyAlignment="1">
      <alignment horizontal="center" vertical="center" shrinkToFit="1"/>
    </xf>
    <xf numFmtId="0" fontId="0" fillId="0" borderId="25" xfId="0" applyBorder="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40" fontId="0" fillId="0" borderId="2" xfId="1" applyNumberFormat="1" applyFont="1" applyBorder="1" applyAlignment="1">
      <alignment horizontal="center" vertical="center" shrinkToFit="1"/>
    </xf>
    <xf numFmtId="40" fontId="0" fillId="0" borderId="3" xfId="1" applyNumberFormat="1" applyFont="1" applyBorder="1" applyAlignment="1">
      <alignment horizontal="center" vertical="center" shrinkToFit="1"/>
    </xf>
    <xf numFmtId="40" fontId="0" fillId="0" borderId="4" xfId="1" applyNumberFormat="1" applyFont="1" applyBorder="1" applyAlignment="1">
      <alignment horizontal="center" vertical="center" shrinkToFit="1"/>
    </xf>
    <xf numFmtId="0" fontId="0" fillId="0" borderId="5" xfId="0" applyBorder="1" applyAlignment="1">
      <alignment horizontal="center" vertical="center" wrapText="1" shrinkToFit="1"/>
    </xf>
    <xf numFmtId="0" fontId="0" fillId="0" borderId="6" xfId="0" applyBorder="1" applyAlignment="1">
      <alignment horizontal="center" vertical="center" wrapText="1" shrinkToFit="1"/>
    </xf>
    <xf numFmtId="0" fontId="0" fillId="0" borderId="24" xfId="0" applyBorder="1" applyAlignment="1">
      <alignment horizontal="center" vertical="center" wrapText="1" shrinkToFit="1"/>
    </xf>
    <xf numFmtId="0" fontId="26" fillId="8" borderId="0" xfId="0" applyFont="1" applyFill="1" applyAlignment="1">
      <alignment horizontal="center" vertical="center" shrinkToFit="1"/>
    </xf>
    <xf numFmtId="0" fontId="0" fillId="0" borderId="4" xfId="0" applyBorder="1" applyAlignment="1">
      <alignment horizontal="center" vertical="center" wrapText="1" shrinkToFit="1"/>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5" fillId="7" borderId="1" xfId="0" applyFont="1" applyFill="1" applyBorder="1" applyAlignment="1">
      <alignment horizontal="center" vertical="center" wrapText="1" shrinkToFit="1"/>
    </xf>
    <xf numFmtId="0" fontId="6" fillId="7" borderId="1" xfId="0" applyFont="1" applyFill="1" applyBorder="1" applyAlignment="1">
      <alignment horizontal="center" vertical="center" shrinkToFit="1"/>
    </xf>
    <xf numFmtId="0" fontId="5"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7" borderId="2" xfId="0" applyFill="1" applyBorder="1" applyAlignment="1">
      <alignment horizontal="center" vertical="center" wrapText="1" shrinkToFit="1"/>
    </xf>
    <xf numFmtId="0" fontId="0" fillId="7" borderId="4" xfId="0" applyFill="1" applyBorder="1" applyAlignment="1">
      <alignment horizontal="center" vertical="center" wrapText="1" shrinkToFit="1"/>
    </xf>
    <xf numFmtId="0" fontId="0" fillId="7" borderId="3" xfId="0" applyFill="1" applyBorder="1" applyAlignment="1">
      <alignment horizontal="center" vertical="center" wrapText="1" shrinkToFit="1"/>
    </xf>
    <xf numFmtId="55" fontId="23" fillId="0" borderId="24" xfId="0" applyNumberFormat="1"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0" fontId="0" fillId="0" borderId="13" xfId="0" applyBorder="1" applyAlignment="1">
      <alignment horizontal="center" vertical="center" wrapText="1" shrinkToFit="1"/>
    </xf>
    <xf numFmtId="0" fontId="0" fillId="0" borderId="15" xfId="0" applyBorder="1" applyAlignment="1">
      <alignment horizontal="center" vertical="center" wrapText="1" shrinkToFit="1"/>
    </xf>
    <xf numFmtId="0" fontId="35" fillId="0" borderId="0" xfId="3" applyFont="1" applyAlignment="1">
      <alignment horizontal="center" vertical="center" shrinkToFit="1"/>
    </xf>
    <xf numFmtId="0" fontId="5" fillId="0" borderId="2"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0" fillId="0" borderId="4" xfId="0" applyBorder="1" applyAlignment="1">
      <alignment horizontal="center" vertical="center" shrinkToFit="1"/>
    </xf>
    <xf numFmtId="0" fontId="0" fillId="0" borderId="14" xfId="0" applyBorder="1" applyAlignment="1">
      <alignment horizontal="center" vertical="center" wrapText="1" shrinkToFit="1"/>
    </xf>
    <xf numFmtId="0" fontId="0" fillId="0" borderId="31" xfId="0" applyBorder="1" applyAlignment="1">
      <alignment horizontal="center" vertical="center" wrapText="1" shrinkToFit="1"/>
    </xf>
    <xf numFmtId="0" fontId="0" fillId="0" borderId="32" xfId="0" applyBorder="1" applyAlignment="1">
      <alignment horizontal="center" vertical="center" wrapText="1" shrinkToFit="1"/>
    </xf>
    <xf numFmtId="0" fontId="0" fillId="0" borderId="26"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33" xfId="0" applyBorder="1" applyAlignment="1">
      <alignment horizontal="center" vertical="center" wrapText="1" shrinkToFit="1"/>
    </xf>
    <xf numFmtId="0" fontId="0" fillId="0" borderId="21" xfId="0" applyBorder="1" applyAlignment="1">
      <alignment horizontal="center" vertical="center" wrapText="1" shrinkToFit="1"/>
    </xf>
    <xf numFmtId="0" fontId="5" fillId="0" borderId="9"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0" fillId="8" borderId="25" xfId="0" applyFill="1" applyBorder="1" applyAlignment="1">
      <alignment horizontal="center" vertical="center" shrinkToFit="1"/>
    </xf>
    <xf numFmtId="0" fontId="0" fillId="8" borderId="8" xfId="0" applyFill="1" applyBorder="1" applyAlignment="1">
      <alignment horizontal="center" vertical="center" shrinkToFit="1"/>
    </xf>
    <xf numFmtId="0" fontId="25" fillId="8" borderId="25" xfId="0" applyFont="1" applyFill="1" applyBorder="1" applyAlignment="1">
      <alignment horizontal="center" vertical="center" shrinkToFit="1"/>
    </xf>
    <xf numFmtId="0" fontId="26" fillId="8" borderId="25" xfId="0" applyFont="1" applyFill="1" applyBorder="1" applyAlignment="1">
      <alignment horizontal="center" vertical="center" shrinkToFit="1"/>
    </xf>
    <xf numFmtId="0" fontId="27" fillId="3" borderId="25" xfId="0" applyFont="1" applyFill="1" applyBorder="1" applyAlignment="1">
      <alignment horizontal="center" vertical="center" shrinkToFit="1"/>
    </xf>
    <xf numFmtId="0" fontId="28" fillId="3" borderId="25" xfId="0" applyFont="1" applyFill="1" applyBorder="1" applyAlignment="1">
      <alignment horizontal="center" vertical="center" shrinkToFit="1"/>
    </xf>
    <xf numFmtId="0" fontId="0" fillId="7" borderId="25" xfId="0" applyFill="1" applyBorder="1" applyAlignment="1">
      <alignment horizontal="center" vertical="center" shrinkToFit="1"/>
    </xf>
    <xf numFmtId="0" fontId="0" fillId="7" borderId="8" xfId="0" applyFill="1" applyBorder="1" applyAlignment="1">
      <alignment horizontal="center" vertical="center" shrinkToFit="1"/>
    </xf>
    <xf numFmtId="0" fontId="25" fillId="7" borderId="25" xfId="0" applyFont="1" applyFill="1" applyBorder="1" applyAlignment="1">
      <alignment horizontal="center" vertical="center" shrinkToFit="1"/>
    </xf>
    <xf numFmtId="0" fontId="26" fillId="7" borderId="25" xfId="0" applyFont="1" applyFill="1" applyBorder="1" applyAlignment="1">
      <alignment horizontal="center" vertical="center" shrinkToFit="1"/>
    </xf>
    <xf numFmtId="0" fontId="0" fillId="8" borderId="0" xfId="0" applyFill="1" applyAlignment="1">
      <alignment horizontal="center" vertical="center" shrinkToFit="1"/>
    </xf>
    <xf numFmtId="0" fontId="0" fillId="8" borderId="30" xfId="0" applyFill="1" applyBorder="1" applyAlignment="1">
      <alignment horizontal="center" vertical="center" shrinkToFit="1"/>
    </xf>
    <xf numFmtId="0" fontId="25" fillId="8" borderId="0" xfId="0" applyFont="1" applyFill="1" applyAlignment="1">
      <alignment horizontal="center" vertical="center" shrinkToFit="1"/>
    </xf>
    <xf numFmtId="0" fontId="0" fillId="4" borderId="2" xfId="0" applyFill="1" applyBorder="1" applyAlignment="1">
      <alignment horizontal="center" vertical="center" wrapText="1" shrinkToFit="1"/>
    </xf>
    <xf numFmtId="0" fontId="0" fillId="4" borderId="4" xfId="0" applyFill="1" applyBorder="1" applyAlignment="1">
      <alignment horizontal="center" vertical="center" wrapText="1" shrinkToFit="1"/>
    </xf>
    <xf numFmtId="0" fontId="0" fillId="4" borderId="3" xfId="0" applyFill="1" applyBorder="1" applyAlignment="1">
      <alignment horizontal="center" vertical="center" wrapText="1" shrinkToFit="1"/>
    </xf>
    <xf numFmtId="0" fontId="1" fillId="0" borderId="1" xfId="5" applyBorder="1" applyAlignment="1">
      <alignment horizontal="center" vertical="center"/>
    </xf>
    <xf numFmtId="9" fontId="1" fillId="0" borderId="2" xfId="5" applyNumberFormat="1" applyBorder="1" applyAlignment="1">
      <alignment horizontal="center" vertical="center"/>
    </xf>
    <xf numFmtId="9" fontId="1" fillId="0" borderId="4" xfId="5" applyNumberFormat="1" applyBorder="1" applyAlignment="1">
      <alignment horizontal="center" vertical="center"/>
    </xf>
    <xf numFmtId="9" fontId="1" fillId="0" borderId="3" xfId="5" applyNumberFormat="1" applyBorder="1" applyAlignment="1">
      <alignment horizontal="center" vertical="center"/>
    </xf>
    <xf numFmtId="9" fontId="1" fillId="0" borderId="1" xfId="5" applyNumberFormat="1" applyBorder="1" applyAlignment="1">
      <alignment horizontal="center" vertical="center"/>
    </xf>
    <xf numFmtId="0" fontId="10" fillId="7" borderId="1" xfId="0" applyFont="1" applyFill="1" applyBorder="1" applyAlignment="1">
      <alignment horizontal="center" vertical="center" wrapText="1" shrinkToFit="1"/>
    </xf>
    <xf numFmtId="38" fontId="23" fillId="7" borderId="1" xfId="1" applyFont="1" applyFill="1" applyBorder="1" applyAlignment="1">
      <alignment horizontal="center" vertical="center" shrinkToFit="1"/>
    </xf>
    <xf numFmtId="0" fontId="10" fillId="7" borderId="9" xfId="0" applyFont="1" applyFill="1" applyBorder="1" applyAlignment="1">
      <alignment horizontal="center" vertical="center" wrapText="1" shrinkToFit="1"/>
    </xf>
  </cellXfs>
  <cellStyles count="8">
    <cellStyle name="パーセント" xfId="2" builtinId="5"/>
    <cellStyle name="パーセント 2" xfId="4" xr:uid="{00000000-0005-0000-0000-000001000000}"/>
    <cellStyle name="桁区切り" xfId="1" builtinId="6"/>
    <cellStyle name="桁区切り 2" xfId="6" xr:uid="{00000000-0005-0000-0000-000003000000}"/>
    <cellStyle name="桁区切り 2 2" xfId="7" xr:uid="{00000000-0005-0000-0000-000004000000}"/>
    <cellStyle name="標準" xfId="0" builtinId="0"/>
    <cellStyle name="標準 2" xfId="3" xr:uid="{00000000-0005-0000-0000-000006000000}"/>
    <cellStyle name="標準 2 2" xfId="5" xr:uid="{00000000-0005-0000-0000-000007000000}"/>
  </cellStyles>
  <dxfs count="0"/>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56</xdr:col>
      <xdr:colOff>773906</xdr:colOff>
      <xdr:row>2</xdr:row>
      <xdr:rowOff>614363</xdr:rowOff>
    </xdr:from>
    <xdr:to>
      <xdr:col>58</xdr:col>
      <xdr:colOff>11906</xdr:colOff>
      <xdr:row>7</xdr:row>
      <xdr:rowOff>73818</xdr:rowOff>
    </xdr:to>
    <xdr:sp macro="" textlink="">
      <xdr:nvSpPr>
        <xdr:cNvPr id="2" name="四角形: 角を丸くする 1">
          <a:extLst>
            <a:ext uri="{FF2B5EF4-FFF2-40B4-BE49-F238E27FC236}">
              <a16:creationId xmlns:a16="http://schemas.microsoft.com/office/drawing/2014/main" id="{80AA8F79-7B03-941F-792D-03C0024C283F}"/>
            </a:ext>
          </a:extLst>
        </xdr:cNvPr>
        <xdr:cNvSpPr/>
      </xdr:nvSpPr>
      <xdr:spPr>
        <a:xfrm>
          <a:off x="47267812" y="1114426"/>
          <a:ext cx="857250" cy="1138236"/>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45244</xdr:colOff>
      <xdr:row>2</xdr:row>
      <xdr:rowOff>609600</xdr:rowOff>
    </xdr:from>
    <xdr:to>
      <xdr:col>59</xdr:col>
      <xdr:colOff>23812</xdr:colOff>
      <xdr:row>7</xdr:row>
      <xdr:rowOff>69055</xdr:rowOff>
    </xdr:to>
    <xdr:sp macro="" textlink="">
      <xdr:nvSpPr>
        <xdr:cNvPr id="3" name="四角形: 角を丸くする 2">
          <a:extLst>
            <a:ext uri="{FF2B5EF4-FFF2-40B4-BE49-F238E27FC236}">
              <a16:creationId xmlns:a16="http://schemas.microsoft.com/office/drawing/2014/main" id="{C49D9ACB-5ABF-4D45-A7EF-C901F13B31C6}"/>
            </a:ext>
          </a:extLst>
        </xdr:cNvPr>
        <xdr:cNvSpPr/>
      </xdr:nvSpPr>
      <xdr:spPr>
        <a:xfrm>
          <a:off x="48158400" y="1109663"/>
          <a:ext cx="788193" cy="1138236"/>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464344</xdr:colOff>
      <xdr:row>7</xdr:row>
      <xdr:rowOff>238126</xdr:rowOff>
    </xdr:from>
    <xdr:to>
      <xdr:col>57</xdr:col>
      <xdr:colOff>785813</xdr:colOff>
      <xdr:row>9</xdr:row>
      <xdr:rowOff>130968</xdr:rowOff>
    </xdr:to>
    <xdr:sp macro="" textlink="">
      <xdr:nvSpPr>
        <xdr:cNvPr id="4" name="吹き出し: 四角形 3">
          <a:extLst>
            <a:ext uri="{FF2B5EF4-FFF2-40B4-BE49-F238E27FC236}">
              <a16:creationId xmlns:a16="http://schemas.microsoft.com/office/drawing/2014/main" id="{58DB7D6B-A5DC-9F2A-3F0A-340BA9B07E49}"/>
            </a:ext>
          </a:extLst>
        </xdr:cNvPr>
        <xdr:cNvSpPr/>
      </xdr:nvSpPr>
      <xdr:spPr>
        <a:xfrm>
          <a:off x="46958250" y="2416970"/>
          <a:ext cx="1131094" cy="500061"/>
        </a:xfrm>
        <a:prstGeom prst="wedgeRectCallout">
          <a:avLst>
            <a:gd name="adj1" fmla="val -1008"/>
            <a:gd name="adj2" fmla="val -8420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燃料ごとに補填金単価を入力する</a:t>
          </a:r>
        </a:p>
      </xdr:txBody>
    </xdr:sp>
    <xdr:clientData/>
  </xdr:twoCellAnchor>
  <xdr:twoCellAnchor>
    <xdr:from>
      <xdr:col>58</xdr:col>
      <xdr:colOff>461962</xdr:colOff>
      <xdr:row>7</xdr:row>
      <xdr:rowOff>154781</xdr:rowOff>
    </xdr:from>
    <xdr:to>
      <xdr:col>60</xdr:col>
      <xdr:colOff>107156</xdr:colOff>
      <xdr:row>9</xdr:row>
      <xdr:rowOff>4761</xdr:rowOff>
    </xdr:to>
    <xdr:sp macro="" textlink="">
      <xdr:nvSpPr>
        <xdr:cNvPr id="5" name="吹き出し: 四角形 4">
          <a:extLst>
            <a:ext uri="{FF2B5EF4-FFF2-40B4-BE49-F238E27FC236}">
              <a16:creationId xmlns:a16="http://schemas.microsoft.com/office/drawing/2014/main" id="{322486B1-B3EA-43FD-AE8D-DCC5019D2476}"/>
            </a:ext>
          </a:extLst>
        </xdr:cNvPr>
        <xdr:cNvSpPr/>
      </xdr:nvSpPr>
      <xdr:spPr>
        <a:xfrm>
          <a:off x="48575118" y="2333625"/>
          <a:ext cx="1264444" cy="457199"/>
        </a:xfrm>
        <a:prstGeom prst="wedgeRectCallout">
          <a:avLst>
            <a:gd name="adj1" fmla="val -37920"/>
            <a:gd name="adj2" fmla="val -75831"/>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燃料ごとに補填対象の割合を入力する</a:t>
          </a:r>
        </a:p>
      </xdr:txBody>
    </xdr:sp>
    <xdr:clientData/>
  </xdr:twoCellAnchor>
  <xdr:twoCellAnchor>
    <xdr:from>
      <xdr:col>54</xdr:col>
      <xdr:colOff>771523</xdr:colOff>
      <xdr:row>8</xdr:row>
      <xdr:rowOff>285750</xdr:rowOff>
    </xdr:from>
    <xdr:to>
      <xdr:col>56</xdr:col>
      <xdr:colOff>23812</xdr:colOff>
      <xdr:row>28</xdr:row>
      <xdr:rowOff>0</xdr:rowOff>
    </xdr:to>
    <xdr:sp macro="" textlink="">
      <xdr:nvSpPr>
        <xdr:cNvPr id="6" name="四角形: 角を丸くする 5">
          <a:extLst>
            <a:ext uri="{FF2B5EF4-FFF2-40B4-BE49-F238E27FC236}">
              <a16:creationId xmlns:a16="http://schemas.microsoft.com/office/drawing/2014/main" id="{8365EA68-2FD1-4358-A65F-9247005FF957}"/>
            </a:ext>
          </a:extLst>
        </xdr:cNvPr>
        <xdr:cNvSpPr/>
      </xdr:nvSpPr>
      <xdr:spPr>
        <a:xfrm>
          <a:off x="45539023" y="2714625"/>
          <a:ext cx="871539" cy="6429375"/>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130968</xdr:colOff>
      <xdr:row>2</xdr:row>
      <xdr:rowOff>654843</xdr:rowOff>
    </xdr:from>
    <xdr:to>
      <xdr:col>54</xdr:col>
      <xdr:colOff>666748</xdr:colOff>
      <xdr:row>6</xdr:row>
      <xdr:rowOff>142874</xdr:rowOff>
    </xdr:to>
    <xdr:sp macro="" textlink="">
      <xdr:nvSpPr>
        <xdr:cNvPr id="7" name="吹き出し: 四角形 6">
          <a:extLst>
            <a:ext uri="{FF2B5EF4-FFF2-40B4-BE49-F238E27FC236}">
              <a16:creationId xmlns:a16="http://schemas.microsoft.com/office/drawing/2014/main" id="{F0844218-1E0C-4992-8606-289EF82510A5}"/>
            </a:ext>
          </a:extLst>
        </xdr:cNvPr>
        <xdr:cNvSpPr/>
      </xdr:nvSpPr>
      <xdr:spPr>
        <a:xfrm>
          <a:off x="43279218" y="1154906"/>
          <a:ext cx="2155030" cy="916781"/>
        </a:xfrm>
        <a:prstGeom prst="wedgeRectCallout">
          <a:avLst>
            <a:gd name="adj1" fmla="val 62843"/>
            <a:gd name="adj2" fmla="val 12377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②の補填対象割合が反映された補填対象数量が反映される（燃料購入実績に燃料ごとの割合を掛けた数量が自動算出される</a:t>
          </a:r>
          <a:r>
            <a:rPr kumimoji="1" lang="en-US" altLang="ja-JP" sz="900">
              <a:solidFill>
                <a:srgbClr val="FF0000"/>
              </a:solidFill>
            </a:rPr>
            <a:t>※</a:t>
          </a:r>
          <a:r>
            <a:rPr kumimoji="1" lang="ja-JP" altLang="en-US" sz="900">
              <a:solidFill>
                <a:srgbClr val="FF0000"/>
              </a:solidFill>
            </a:rPr>
            <a:t>計算式参照）</a:t>
          </a:r>
          <a:endParaRPr kumimoji="1" lang="en-US" altLang="ja-JP" sz="900">
            <a:solidFill>
              <a:srgbClr val="FF0000"/>
            </a:solidFill>
          </a:endParaRPr>
        </a:p>
      </xdr:txBody>
    </xdr:sp>
    <xdr:clientData/>
  </xdr:twoCellAnchor>
  <xdr:twoCellAnchor>
    <xdr:from>
      <xdr:col>56</xdr:col>
      <xdr:colOff>378619</xdr:colOff>
      <xdr:row>7</xdr:row>
      <xdr:rowOff>57150</xdr:rowOff>
    </xdr:from>
    <xdr:to>
      <xdr:col>56</xdr:col>
      <xdr:colOff>569119</xdr:colOff>
      <xdr:row>8</xdr:row>
      <xdr:rowOff>0</xdr:rowOff>
    </xdr:to>
    <xdr:sp macro="" textlink="">
      <xdr:nvSpPr>
        <xdr:cNvPr id="8" name="楕円 7">
          <a:extLst>
            <a:ext uri="{FF2B5EF4-FFF2-40B4-BE49-F238E27FC236}">
              <a16:creationId xmlns:a16="http://schemas.microsoft.com/office/drawing/2014/main" id="{0C7404EE-4DBD-E9FE-AA2C-86319F7101D4}"/>
            </a:ext>
          </a:extLst>
        </xdr:cNvPr>
        <xdr:cNvSpPr/>
      </xdr:nvSpPr>
      <xdr:spPr>
        <a:xfrm>
          <a:off x="46872525" y="2235994"/>
          <a:ext cx="190500" cy="192881"/>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1</a:t>
          </a:r>
          <a:endParaRPr kumimoji="1" lang="ja-JP" altLang="en-US" sz="1000">
            <a:solidFill>
              <a:srgbClr val="C00000"/>
            </a:solidFill>
          </a:endParaRPr>
        </a:p>
      </xdr:txBody>
    </xdr:sp>
    <xdr:clientData/>
  </xdr:twoCellAnchor>
  <xdr:twoCellAnchor>
    <xdr:from>
      <xdr:col>58</xdr:col>
      <xdr:colOff>330994</xdr:colOff>
      <xdr:row>7</xdr:row>
      <xdr:rowOff>95250</xdr:rowOff>
    </xdr:from>
    <xdr:to>
      <xdr:col>58</xdr:col>
      <xdr:colOff>521494</xdr:colOff>
      <xdr:row>8</xdr:row>
      <xdr:rowOff>38100</xdr:rowOff>
    </xdr:to>
    <xdr:sp macro="" textlink="">
      <xdr:nvSpPr>
        <xdr:cNvPr id="9" name="楕円 8">
          <a:extLst>
            <a:ext uri="{FF2B5EF4-FFF2-40B4-BE49-F238E27FC236}">
              <a16:creationId xmlns:a16="http://schemas.microsoft.com/office/drawing/2014/main" id="{C1F56BF5-C532-474F-823E-333B2DCDA3A3}"/>
            </a:ext>
          </a:extLst>
        </xdr:cNvPr>
        <xdr:cNvSpPr/>
      </xdr:nvSpPr>
      <xdr:spPr>
        <a:xfrm>
          <a:off x="48444150" y="2274094"/>
          <a:ext cx="190500" cy="192881"/>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2 </a:t>
          </a:r>
        </a:p>
      </xdr:txBody>
    </xdr:sp>
    <xdr:clientData/>
  </xdr:twoCellAnchor>
  <xdr:twoCellAnchor>
    <xdr:from>
      <xdr:col>52</xdr:col>
      <xdr:colOff>71439</xdr:colOff>
      <xdr:row>2</xdr:row>
      <xdr:rowOff>400051</xdr:rowOff>
    </xdr:from>
    <xdr:to>
      <xdr:col>52</xdr:col>
      <xdr:colOff>321469</xdr:colOff>
      <xdr:row>2</xdr:row>
      <xdr:rowOff>642937</xdr:rowOff>
    </xdr:to>
    <xdr:sp macro="" textlink="">
      <xdr:nvSpPr>
        <xdr:cNvPr id="10" name="楕円 9">
          <a:extLst>
            <a:ext uri="{FF2B5EF4-FFF2-40B4-BE49-F238E27FC236}">
              <a16:creationId xmlns:a16="http://schemas.microsoft.com/office/drawing/2014/main" id="{670C87E5-E44B-4484-8857-16582A3ED446}"/>
            </a:ext>
          </a:extLst>
        </xdr:cNvPr>
        <xdr:cNvSpPr/>
      </xdr:nvSpPr>
      <xdr:spPr>
        <a:xfrm>
          <a:off x="43219689" y="900114"/>
          <a:ext cx="250030" cy="242886"/>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3 </a:t>
          </a:r>
        </a:p>
      </xdr:txBody>
    </xdr:sp>
    <xdr:clientData/>
  </xdr:twoCellAnchor>
  <xdr:twoCellAnchor>
    <xdr:from>
      <xdr:col>25</xdr:col>
      <xdr:colOff>440532</xdr:colOff>
      <xdr:row>2</xdr:row>
      <xdr:rowOff>654844</xdr:rowOff>
    </xdr:from>
    <xdr:to>
      <xdr:col>30</xdr:col>
      <xdr:colOff>23813</xdr:colOff>
      <xdr:row>6</xdr:row>
      <xdr:rowOff>107156</xdr:rowOff>
    </xdr:to>
    <xdr:sp macro="" textlink="">
      <xdr:nvSpPr>
        <xdr:cNvPr id="11" name="吹き出し: 四角形 10">
          <a:extLst>
            <a:ext uri="{FF2B5EF4-FFF2-40B4-BE49-F238E27FC236}">
              <a16:creationId xmlns:a16="http://schemas.microsoft.com/office/drawing/2014/main" id="{7D5C7806-6A21-7E75-EF25-94A54D5A5532}"/>
            </a:ext>
          </a:extLst>
        </xdr:cNvPr>
        <xdr:cNvSpPr/>
      </xdr:nvSpPr>
      <xdr:spPr>
        <a:xfrm>
          <a:off x="22598063" y="1154907"/>
          <a:ext cx="2678906" cy="881062"/>
        </a:xfrm>
        <a:prstGeom prst="wedgeRectCallout">
          <a:avLst>
            <a:gd name="adj1" fmla="val -7056"/>
            <a:gd name="adj2" fmla="val 123701"/>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業務方法書別紙様式第２号「省エネルギー等対策取組計画」の経営する温室加温面積を記入</a:t>
          </a:r>
        </a:p>
      </xdr:txBody>
    </xdr:sp>
    <xdr:clientData/>
  </xdr:twoCellAnchor>
  <xdr:twoCellAnchor>
    <xdr:from>
      <xdr:col>46</xdr:col>
      <xdr:colOff>678656</xdr:colOff>
      <xdr:row>2</xdr:row>
      <xdr:rowOff>654842</xdr:rowOff>
    </xdr:from>
    <xdr:to>
      <xdr:col>49</xdr:col>
      <xdr:colOff>547687</xdr:colOff>
      <xdr:row>6</xdr:row>
      <xdr:rowOff>190499</xdr:rowOff>
    </xdr:to>
    <xdr:sp macro="" textlink="">
      <xdr:nvSpPr>
        <xdr:cNvPr id="12" name="吹き出し: 四角形 11">
          <a:extLst>
            <a:ext uri="{FF2B5EF4-FFF2-40B4-BE49-F238E27FC236}">
              <a16:creationId xmlns:a16="http://schemas.microsoft.com/office/drawing/2014/main" id="{C2E9D1A4-1CBD-48D3-A016-44394F45F7AA}"/>
            </a:ext>
          </a:extLst>
        </xdr:cNvPr>
        <xdr:cNvSpPr/>
      </xdr:nvSpPr>
      <xdr:spPr>
        <a:xfrm>
          <a:off x="38588156" y="1154905"/>
          <a:ext cx="2678906" cy="964407"/>
        </a:xfrm>
        <a:prstGeom prst="wedgeRectCallout">
          <a:avLst>
            <a:gd name="adj1" fmla="val -47500"/>
            <a:gd name="adj2" fmla="val 98593"/>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業務方法書別紙様式第２号「省エネルギー等対策取組計画」の省エネ設備・生産性向上設備導入計画を記入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3:DG67"/>
  <sheetViews>
    <sheetView tabSelected="1" view="pageBreakPreview" topLeftCell="V8" zoomScale="76" zoomScaleNormal="80" zoomScaleSheetLayoutView="76" workbookViewId="0">
      <selection activeCell="AI20" sqref="AI20"/>
    </sheetView>
  </sheetViews>
  <sheetFormatPr defaultColWidth="9" defaultRowHeight="19.5" customHeight="1" outlineLevelRow="1" outlineLevelCol="1"/>
  <cols>
    <col min="1" max="1" width="10.125" style="1" customWidth="1" outlineLevel="1"/>
    <col min="2" max="2" width="7.5" style="1" customWidth="1" outlineLevel="1"/>
    <col min="3" max="3" width="12" style="1" customWidth="1"/>
    <col min="4" max="4" width="12.625" style="1" customWidth="1" outlineLevel="1"/>
    <col min="5" max="5" width="8.375" style="1" customWidth="1" outlineLevel="1"/>
    <col min="6" max="6" width="13.25" style="1" customWidth="1" outlineLevel="1"/>
    <col min="7" max="7" width="13.125" style="1" customWidth="1" outlineLevel="1"/>
    <col min="8" max="8" width="12.5" style="1" customWidth="1"/>
    <col min="9" max="10" width="7.5" style="1" customWidth="1"/>
    <col min="11" max="11" width="10.125" style="1" customWidth="1"/>
    <col min="12" max="12" width="11.625" style="9" customWidth="1"/>
    <col min="13" max="13" width="11" style="9" customWidth="1"/>
    <col min="14" max="15" width="8.75" style="1" customWidth="1"/>
    <col min="16" max="17" width="11.25" style="1" customWidth="1"/>
    <col min="18" max="18" width="11.25" style="1" customWidth="1" outlineLevel="1"/>
    <col min="19" max="19" width="12.25" style="1" customWidth="1" outlineLevel="1"/>
    <col min="20" max="20" width="11.25" style="1" customWidth="1" outlineLevel="1"/>
    <col min="21" max="21" width="7.5" style="1" customWidth="1" outlineLevel="1"/>
    <col min="22" max="22" width="11.25" style="1" customWidth="1" outlineLevel="1"/>
    <col min="23" max="23" width="7.5" style="1" customWidth="1" outlineLevel="1"/>
    <col min="24" max="24" width="12.875" style="1" customWidth="1" outlineLevel="1"/>
    <col min="25" max="25" width="11.25" style="1" customWidth="1" outlineLevel="1"/>
    <col min="26" max="31" width="8.125" style="1" customWidth="1" outlineLevel="1"/>
    <col min="32" max="32" width="9.75" style="1" customWidth="1" outlineLevel="1"/>
    <col min="33" max="33" width="12.25" style="1" customWidth="1" outlineLevel="1"/>
    <col min="34" max="34" width="9.75" style="1" customWidth="1" outlineLevel="1"/>
    <col min="35" max="35" width="13" style="1" customWidth="1" outlineLevel="1"/>
    <col min="36" max="37" width="8.875" style="1" customWidth="1" outlineLevel="1"/>
    <col min="38" max="47" width="10.625" style="1" customWidth="1" outlineLevel="1"/>
    <col min="48" max="52" width="10.625" style="1" customWidth="1"/>
    <col min="53" max="53" width="17" style="1" customWidth="1"/>
    <col min="54" max="54" width="10.625" style="1" customWidth="1"/>
    <col min="55" max="62" width="10.625" style="1" customWidth="1" outlineLevel="1"/>
    <col min="63" max="63" width="11.75" style="1" customWidth="1" outlineLevel="1"/>
    <col min="64" max="66" width="10.625" style="1" customWidth="1" outlineLevel="1"/>
    <col min="67" max="69" width="10.5" style="1" customWidth="1" outlineLevel="1"/>
    <col min="70" max="70" width="9" style="1" customWidth="1" outlineLevel="1"/>
    <col min="71" max="102" width="10.625" style="1" customWidth="1" outlineLevel="1"/>
    <col min="103" max="107" width="10.625" style="1" customWidth="1"/>
    <col min="108" max="111" width="14.375" style="1" customWidth="1"/>
    <col min="112" max="16384" width="9" style="1"/>
  </cols>
  <sheetData>
    <row r="3" spans="1:111" ht="53.25" customHeight="1" thickBot="1">
      <c r="A3" s="289" t="s">
        <v>153</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0"/>
      <c r="AJ3" s="20"/>
      <c r="AK3" s="20"/>
      <c r="AL3" s="20"/>
      <c r="AM3" s="20"/>
      <c r="AN3" s="20"/>
      <c r="AO3" s="20"/>
      <c r="AP3" s="20"/>
      <c r="AQ3" s="20"/>
      <c r="AR3" s="20"/>
      <c r="AS3" s="20"/>
      <c r="AT3" s="20"/>
      <c r="AU3" s="20"/>
      <c r="AV3" s="20"/>
      <c r="AW3" s="10"/>
    </row>
    <row r="4" spans="1:111" ht="19.5" customHeight="1" outlineLevel="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107">
        <v>1.1499999999999999</v>
      </c>
      <c r="AK4" s="107">
        <v>0.7</v>
      </c>
      <c r="AL4" s="108" t="s">
        <v>68</v>
      </c>
      <c r="AM4" s="108"/>
      <c r="AN4" s="108"/>
      <c r="AO4" s="108" t="s">
        <v>128</v>
      </c>
      <c r="AP4" s="108"/>
      <c r="AQ4" s="108"/>
      <c r="AR4" s="108"/>
      <c r="AS4" s="108"/>
      <c r="AT4" s="108"/>
      <c r="AU4" s="108"/>
      <c r="AV4" s="108"/>
      <c r="AW4" s="108"/>
      <c r="AX4" s="108"/>
      <c r="AY4" s="108"/>
      <c r="AZ4" s="108"/>
      <c r="BC4" s="210"/>
      <c r="BD4" s="211" t="s">
        <v>167</v>
      </c>
      <c r="BE4" s="205" t="s">
        <v>120</v>
      </c>
      <c r="BF4" s="168">
        <v>20</v>
      </c>
      <c r="BG4" s="169">
        <v>1</v>
      </c>
      <c r="BI4" s="210"/>
      <c r="BJ4" s="211" t="s">
        <v>168</v>
      </c>
      <c r="BK4" s="139" t="s">
        <v>73</v>
      </c>
      <c r="BL4" s="168">
        <v>0</v>
      </c>
      <c r="BM4" s="169">
        <v>1</v>
      </c>
      <c r="BO4" s="210"/>
      <c r="BP4" s="211" t="s">
        <v>169</v>
      </c>
      <c r="BQ4" s="139" t="s">
        <v>73</v>
      </c>
      <c r="BR4" s="168">
        <v>0</v>
      </c>
      <c r="BS4" s="169">
        <v>1</v>
      </c>
      <c r="BU4" s="210"/>
      <c r="BV4" s="211" t="s">
        <v>170</v>
      </c>
      <c r="BW4" s="139" t="s">
        <v>73</v>
      </c>
      <c r="BX4" s="168">
        <v>0</v>
      </c>
      <c r="BY4" s="169">
        <v>1</v>
      </c>
      <c r="CA4" s="210"/>
      <c r="CB4" s="211" t="s">
        <v>171</v>
      </c>
      <c r="CC4" s="139" t="s">
        <v>73</v>
      </c>
      <c r="CD4" s="168">
        <v>0</v>
      </c>
      <c r="CE4" s="169">
        <v>1</v>
      </c>
      <c r="CG4" s="210"/>
      <c r="CH4" s="211" t="s">
        <v>172</v>
      </c>
      <c r="CI4" s="139" t="s">
        <v>73</v>
      </c>
      <c r="CJ4" s="168">
        <v>0</v>
      </c>
      <c r="CK4" s="169">
        <v>1</v>
      </c>
      <c r="CM4" s="210"/>
      <c r="CN4" s="211" t="s">
        <v>173</v>
      </c>
      <c r="CO4" s="139" t="s">
        <v>73</v>
      </c>
      <c r="CP4" s="168">
        <v>0</v>
      </c>
      <c r="CQ4" s="169">
        <v>1</v>
      </c>
      <c r="CS4" s="210"/>
      <c r="CT4" s="211" t="s">
        <v>174</v>
      </c>
      <c r="CU4" s="139" t="s">
        <v>73</v>
      </c>
      <c r="CV4" s="168">
        <v>0</v>
      </c>
      <c r="CW4" s="169">
        <v>1</v>
      </c>
      <c r="CY4" s="210"/>
      <c r="CZ4" s="211" t="s">
        <v>175</v>
      </c>
      <c r="DA4" s="139" t="s">
        <v>73</v>
      </c>
      <c r="DB4" s="168">
        <v>0</v>
      </c>
      <c r="DC4" s="169">
        <v>1</v>
      </c>
    </row>
    <row r="5" spans="1:111" ht="19.5" customHeight="1" outlineLevel="1">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107">
        <v>1.3</v>
      </c>
      <c r="AK5" s="107">
        <v>0.8</v>
      </c>
      <c r="AL5" s="108" t="s">
        <v>69</v>
      </c>
      <c r="AM5" s="108"/>
      <c r="AN5" s="108"/>
      <c r="AO5" s="108" t="s">
        <v>130</v>
      </c>
      <c r="AP5" s="108"/>
      <c r="AQ5" s="108"/>
      <c r="AR5" s="108"/>
      <c r="AS5" s="108"/>
      <c r="AT5" s="108"/>
      <c r="AU5" s="108"/>
      <c r="AV5" s="108"/>
      <c r="AW5" s="108"/>
      <c r="AX5" s="108"/>
      <c r="AY5" s="108"/>
      <c r="AZ5" s="108"/>
      <c r="BC5" s="208"/>
      <c r="BD5" s="212"/>
      <c r="BE5" s="206" t="s">
        <v>75</v>
      </c>
      <c r="BF5" s="170">
        <v>25</v>
      </c>
      <c r="BG5" s="171">
        <v>1</v>
      </c>
      <c r="BI5" s="208"/>
      <c r="BJ5" s="212"/>
      <c r="BK5" s="140" t="s">
        <v>75</v>
      </c>
      <c r="BL5" s="170"/>
      <c r="BM5" s="171">
        <v>1</v>
      </c>
      <c r="BO5" s="208"/>
      <c r="BP5" s="212"/>
      <c r="BQ5" s="140" t="s">
        <v>75</v>
      </c>
      <c r="BR5" s="170"/>
      <c r="BS5" s="171">
        <v>1</v>
      </c>
      <c r="BU5" s="208"/>
      <c r="BV5" s="212"/>
      <c r="BW5" s="140" t="s">
        <v>75</v>
      </c>
      <c r="BX5" s="170"/>
      <c r="BY5" s="171">
        <v>1</v>
      </c>
      <c r="CA5" s="208"/>
      <c r="CB5" s="212"/>
      <c r="CC5" s="140" t="s">
        <v>75</v>
      </c>
      <c r="CD5" s="170"/>
      <c r="CE5" s="171">
        <v>1</v>
      </c>
      <c r="CG5" s="208"/>
      <c r="CH5" s="212"/>
      <c r="CI5" s="140" t="s">
        <v>75</v>
      </c>
      <c r="CJ5" s="170"/>
      <c r="CK5" s="171">
        <v>1</v>
      </c>
      <c r="CM5" s="208"/>
      <c r="CN5" s="212"/>
      <c r="CO5" s="140" t="s">
        <v>75</v>
      </c>
      <c r="CP5" s="170"/>
      <c r="CQ5" s="171">
        <v>1</v>
      </c>
      <c r="CS5" s="208"/>
      <c r="CT5" s="212"/>
      <c r="CU5" s="140" t="s">
        <v>75</v>
      </c>
      <c r="CV5" s="170"/>
      <c r="CW5" s="171">
        <v>1</v>
      </c>
      <c r="CY5" s="208"/>
      <c r="CZ5" s="212"/>
      <c r="DA5" s="140" t="s">
        <v>75</v>
      </c>
      <c r="DB5" s="170"/>
      <c r="DC5" s="171">
        <v>1</v>
      </c>
    </row>
    <row r="6" spans="1:111" ht="19.5" customHeight="1" outlineLevel="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107">
        <v>1.5</v>
      </c>
      <c r="AK6" s="107">
        <v>0.9</v>
      </c>
      <c r="AL6" s="20"/>
      <c r="AM6" s="20"/>
      <c r="AN6" s="20"/>
      <c r="AO6" s="108" t="s">
        <v>156</v>
      </c>
      <c r="AP6" s="20"/>
      <c r="AQ6" s="20"/>
      <c r="AR6" s="20"/>
      <c r="AS6" s="108"/>
      <c r="AT6" s="20"/>
      <c r="AU6" s="20"/>
      <c r="AV6" s="20"/>
      <c r="AW6" s="20"/>
      <c r="AX6" s="108"/>
      <c r="AY6" s="20"/>
      <c r="AZ6" s="20"/>
      <c r="BC6" s="208"/>
      <c r="BD6" s="213"/>
      <c r="BE6" s="206" t="s">
        <v>21</v>
      </c>
      <c r="BF6" s="172">
        <v>30</v>
      </c>
      <c r="BG6" s="171">
        <v>0.7</v>
      </c>
      <c r="BI6" s="208"/>
      <c r="BJ6" s="213"/>
      <c r="BK6" s="140" t="s">
        <v>21</v>
      </c>
      <c r="BL6" s="172"/>
      <c r="BM6" s="171">
        <v>1</v>
      </c>
      <c r="BO6" s="208"/>
      <c r="BP6" s="213"/>
      <c r="BQ6" s="140" t="s">
        <v>21</v>
      </c>
      <c r="BR6" s="172"/>
      <c r="BS6" s="171">
        <v>1</v>
      </c>
      <c r="BU6" s="208"/>
      <c r="BV6" s="213"/>
      <c r="BW6" s="140" t="s">
        <v>21</v>
      </c>
      <c r="BX6" s="172"/>
      <c r="BY6" s="171">
        <v>1</v>
      </c>
      <c r="CA6" s="208"/>
      <c r="CB6" s="213"/>
      <c r="CC6" s="140" t="s">
        <v>21</v>
      </c>
      <c r="CD6" s="172"/>
      <c r="CE6" s="171">
        <v>1</v>
      </c>
      <c r="CG6" s="208"/>
      <c r="CH6" s="213"/>
      <c r="CI6" s="140" t="s">
        <v>21</v>
      </c>
      <c r="CJ6" s="172"/>
      <c r="CK6" s="171">
        <v>1</v>
      </c>
      <c r="CM6" s="208"/>
      <c r="CN6" s="213"/>
      <c r="CO6" s="140" t="s">
        <v>21</v>
      </c>
      <c r="CP6" s="172"/>
      <c r="CQ6" s="171">
        <v>1</v>
      </c>
      <c r="CS6" s="208"/>
      <c r="CT6" s="213"/>
      <c r="CU6" s="140" t="s">
        <v>21</v>
      </c>
      <c r="CV6" s="172"/>
      <c r="CW6" s="171">
        <v>1</v>
      </c>
      <c r="CY6" s="208"/>
      <c r="CZ6" s="213"/>
      <c r="DA6" s="140" t="s">
        <v>21</v>
      </c>
      <c r="DB6" s="172"/>
      <c r="DC6" s="171">
        <v>1</v>
      </c>
    </row>
    <row r="7" spans="1:111" ht="19.5" customHeight="1" outlineLevel="1" thickBot="1">
      <c r="A7" s="20"/>
      <c r="B7" s="20"/>
      <c r="C7" s="20"/>
      <c r="D7" s="20"/>
      <c r="E7" s="20"/>
      <c r="F7" s="20"/>
      <c r="G7" s="20"/>
      <c r="H7" s="20"/>
      <c r="I7" s="20"/>
      <c r="J7" s="20"/>
      <c r="K7" s="20"/>
      <c r="L7" s="20"/>
      <c r="M7" s="224" t="s">
        <v>151</v>
      </c>
      <c r="N7" s="20"/>
      <c r="O7" s="20"/>
      <c r="P7" s="20"/>
      <c r="Q7" s="20"/>
      <c r="R7" s="20"/>
      <c r="S7" s="20"/>
      <c r="T7" s="20"/>
      <c r="U7" s="20"/>
      <c r="V7" s="20"/>
      <c r="W7" s="20"/>
      <c r="X7" s="20"/>
      <c r="Y7" s="20"/>
      <c r="Z7" s="20"/>
      <c r="AA7" s="20"/>
      <c r="AB7" s="20"/>
      <c r="AC7" s="20"/>
      <c r="AD7" s="20"/>
      <c r="AE7" s="20"/>
      <c r="AF7" s="20"/>
      <c r="AG7" s="20"/>
      <c r="AH7" s="20"/>
      <c r="AI7" s="20"/>
      <c r="AJ7" s="107">
        <v>1.7</v>
      </c>
      <c r="AK7" s="107">
        <v>1</v>
      </c>
      <c r="AL7" s="20"/>
      <c r="AM7" s="20"/>
      <c r="AN7" s="20"/>
      <c r="AO7" s="20"/>
      <c r="AP7" s="20"/>
      <c r="AQ7" s="20"/>
      <c r="AR7" s="20"/>
      <c r="AS7" s="20"/>
      <c r="AT7" s="20"/>
      <c r="AU7" s="20"/>
      <c r="AV7" s="20"/>
      <c r="AW7" s="20"/>
      <c r="AX7" s="20"/>
      <c r="AY7" s="20"/>
      <c r="AZ7" s="20"/>
      <c r="BC7" s="209"/>
      <c r="BD7" s="214"/>
      <c r="BE7" s="207" t="s">
        <v>22</v>
      </c>
      <c r="BF7" s="173">
        <v>35</v>
      </c>
      <c r="BG7" s="174">
        <v>1</v>
      </c>
      <c r="BI7" s="209"/>
      <c r="BJ7" s="214"/>
      <c r="BK7" s="141" t="s">
        <v>22</v>
      </c>
      <c r="BL7" s="173"/>
      <c r="BM7" s="174">
        <v>1</v>
      </c>
      <c r="BO7" s="209"/>
      <c r="BP7" s="214"/>
      <c r="BQ7" s="141" t="s">
        <v>22</v>
      </c>
      <c r="BR7" s="173"/>
      <c r="BS7" s="174">
        <v>1</v>
      </c>
      <c r="BU7" s="209"/>
      <c r="BV7" s="214"/>
      <c r="BW7" s="141" t="s">
        <v>22</v>
      </c>
      <c r="BX7" s="173"/>
      <c r="BY7" s="174">
        <v>1</v>
      </c>
      <c r="CA7" s="209"/>
      <c r="CB7" s="214"/>
      <c r="CC7" s="141" t="s">
        <v>22</v>
      </c>
      <c r="CD7" s="173"/>
      <c r="CE7" s="174">
        <v>1</v>
      </c>
      <c r="CG7" s="209"/>
      <c r="CH7" s="214"/>
      <c r="CI7" s="141" t="s">
        <v>22</v>
      </c>
      <c r="CJ7" s="173"/>
      <c r="CK7" s="174">
        <v>1</v>
      </c>
      <c r="CM7" s="209"/>
      <c r="CN7" s="214"/>
      <c r="CO7" s="141" t="s">
        <v>22</v>
      </c>
      <c r="CP7" s="173"/>
      <c r="CQ7" s="174">
        <v>1</v>
      </c>
      <c r="CS7" s="209"/>
      <c r="CT7" s="214"/>
      <c r="CU7" s="141" t="s">
        <v>22</v>
      </c>
      <c r="CV7" s="173"/>
      <c r="CW7" s="174">
        <v>1</v>
      </c>
      <c r="CY7" s="209"/>
      <c r="CZ7" s="214"/>
      <c r="DA7" s="141" t="s">
        <v>22</v>
      </c>
      <c r="DB7" s="173"/>
      <c r="DC7" s="174">
        <v>1</v>
      </c>
    </row>
    <row r="8" spans="1:111" ht="19.5" customHeight="1" outlineLevel="1" thickBot="1">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10"/>
      <c r="BC8" s="10"/>
      <c r="BI8" s="10"/>
      <c r="BO8" s="10"/>
      <c r="BU8" s="10"/>
      <c r="CA8" s="10"/>
      <c r="CG8" s="10"/>
      <c r="CM8" s="10"/>
      <c r="CS8" s="10"/>
    </row>
    <row r="9" spans="1:111" ht="28.5" customHeight="1">
      <c r="A9" s="255" t="s">
        <v>26</v>
      </c>
      <c r="B9" s="290" t="s">
        <v>11</v>
      </c>
      <c r="C9" s="279" t="s">
        <v>0</v>
      </c>
      <c r="D9" s="279" t="s">
        <v>16</v>
      </c>
      <c r="E9" s="279" t="s">
        <v>17</v>
      </c>
      <c r="F9" s="279" t="s">
        <v>12</v>
      </c>
      <c r="G9" s="255" t="s">
        <v>140</v>
      </c>
      <c r="H9" s="279" t="s">
        <v>40</v>
      </c>
      <c r="I9" s="255" t="s">
        <v>10</v>
      </c>
      <c r="J9" s="255" t="s">
        <v>43</v>
      </c>
      <c r="K9" s="255" t="s">
        <v>1</v>
      </c>
      <c r="L9" s="279" t="s">
        <v>12</v>
      </c>
      <c r="M9" s="239" t="s">
        <v>152</v>
      </c>
      <c r="N9" s="279" t="s">
        <v>2</v>
      </c>
      <c r="O9" s="279" t="s">
        <v>71</v>
      </c>
      <c r="P9" s="255" t="s">
        <v>30</v>
      </c>
      <c r="Q9" s="255" t="s">
        <v>154</v>
      </c>
      <c r="R9" s="287" t="s">
        <v>155</v>
      </c>
      <c r="S9" s="295" t="s">
        <v>72</v>
      </c>
      <c r="T9" s="201"/>
      <c r="U9" s="201"/>
      <c r="V9" s="201"/>
      <c r="W9" s="201"/>
      <c r="X9" s="202"/>
      <c r="Y9" s="298" t="s">
        <v>13</v>
      </c>
      <c r="Z9" s="257" t="s">
        <v>135</v>
      </c>
      <c r="AA9" s="258"/>
      <c r="AB9" s="258"/>
      <c r="AC9" s="258"/>
      <c r="AD9" s="258"/>
      <c r="AE9" s="259"/>
      <c r="AF9" s="245" t="s">
        <v>35</v>
      </c>
      <c r="AG9" s="246"/>
      <c r="AH9" s="246"/>
      <c r="AI9" s="247"/>
      <c r="AJ9" s="245" t="s">
        <v>45</v>
      </c>
      <c r="AK9" s="246"/>
      <c r="AL9" s="247"/>
      <c r="AM9" s="266" t="s">
        <v>148</v>
      </c>
      <c r="AN9" s="268"/>
      <c r="AO9" s="268"/>
      <c r="AP9" s="268"/>
      <c r="AQ9" s="268"/>
      <c r="AR9" s="268"/>
      <c r="AS9" s="268"/>
      <c r="AT9" s="268"/>
      <c r="AU9" s="268"/>
      <c r="AV9" s="268"/>
      <c r="AW9" s="268"/>
      <c r="AX9" s="268"/>
      <c r="AY9" s="268"/>
      <c r="AZ9" s="267"/>
      <c r="BA9" s="281" t="s">
        <v>157</v>
      </c>
      <c r="BB9" s="284" t="s">
        <v>158</v>
      </c>
      <c r="BC9" s="285"/>
      <c r="BD9" s="285"/>
      <c r="BE9" s="285"/>
      <c r="BF9" s="285"/>
      <c r="BG9" s="286"/>
      <c r="BH9" s="284" t="s">
        <v>159</v>
      </c>
      <c r="BI9" s="285"/>
      <c r="BJ9" s="285"/>
      <c r="BK9" s="285"/>
      <c r="BL9" s="285"/>
      <c r="BM9" s="286"/>
      <c r="BN9" s="284" t="s">
        <v>160</v>
      </c>
      <c r="BO9" s="285"/>
      <c r="BP9" s="285"/>
      <c r="BQ9" s="285"/>
      <c r="BR9" s="285"/>
      <c r="BS9" s="286"/>
      <c r="BT9" s="284" t="s">
        <v>161</v>
      </c>
      <c r="BU9" s="285"/>
      <c r="BV9" s="285"/>
      <c r="BW9" s="285"/>
      <c r="BX9" s="285"/>
      <c r="BY9" s="286"/>
      <c r="BZ9" s="284" t="s">
        <v>162</v>
      </c>
      <c r="CA9" s="285"/>
      <c r="CB9" s="285"/>
      <c r="CC9" s="285"/>
      <c r="CD9" s="285"/>
      <c r="CE9" s="286"/>
      <c r="CF9" s="284" t="s">
        <v>163</v>
      </c>
      <c r="CG9" s="285"/>
      <c r="CH9" s="285"/>
      <c r="CI9" s="285"/>
      <c r="CJ9" s="285"/>
      <c r="CK9" s="286"/>
      <c r="CL9" s="284" t="s">
        <v>164</v>
      </c>
      <c r="CM9" s="285"/>
      <c r="CN9" s="285"/>
      <c r="CO9" s="285"/>
      <c r="CP9" s="285"/>
      <c r="CQ9" s="286"/>
      <c r="CR9" s="284" t="s">
        <v>165</v>
      </c>
      <c r="CS9" s="285"/>
      <c r="CT9" s="285"/>
      <c r="CU9" s="285"/>
      <c r="CV9" s="285"/>
      <c r="CW9" s="286"/>
      <c r="CX9" s="284" t="s">
        <v>166</v>
      </c>
      <c r="CY9" s="285"/>
      <c r="CZ9" s="285"/>
      <c r="DA9" s="285"/>
      <c r="DB9" s="285"/>
      <c r="DC9" s="286"/>
      <c r="DD9" s="316" t="s">
        <v>34</v>
      </c>
      <c r="DE9" s="316" t="s">
        <v>19</v>
      </c>
      <c r="DF9" s="255" t="s">
        <v>83</v>
      </c>
      <c r="DG9" s="255" t="s">
        <v>84</v>
      </c>
    </row>
    <row r="10" spans="1:111" ht="28.5" customHeight="1">
      <c r="A10" s="270"/>
      <c r="B10" s="291"/>
      <c r="C10" s="293"/>
      <c r="D10" s="293"/>
      <c r="E10" s="293"/>
      <c r="F10" s="293"/>
      <c r="G10" s="270"/>
      <c r="H10" s="293"/>
      <c r="I10" s="270"/>
      <c r="J10" s="270"/>
      <c r="K10" s="270"/>
      <c r="L10" s="293"/>
      <c r="M10" s="240"/>
      <c r="N10" s="293"/>
      <c r="O10" s="293"/>
      <c r="P10" s="270"/>
      <c r="Q10" s="270"/>
      <c r="R10" s="294"/>
      <c r="S10" s="296"/>
      <c r="X10" s="199"/>
      <c r="Y10" s="299"/>
      <c r="Z10" s="260"/>
      <c r="AA10" s="261"/>
      <c r="AB10" s="261"/>
      <c r="AC10" s="261"/>
      <c r="AD10" s="261"/>
      <c r="AE10" s="262"/>
      <c r="AF10" s="248"/>
      <c r="AG10" s="249"/>
      <c r="AH10" s="249"/>
      <c r="AI10" s="250"/>
      <c r="AJ10" s="248"/>
      <c r="AK10" s="249"/>
      <c r="AL10" s="250"/>
      <c r="AM10" s="248" t="s">
        <v>149</v>
      </c>
      <c r="AN10" s="249"/>
      <c r="AO10" s="249"/>
      <c r="AP10" s="249"/>
      <c r="AQ10" s="250"/>
      <c r="AR10" s="248" t="s">
        <v>150</v>
      </c>
      <c r="AS10" s="249"/>
      <c r="AT10" s="249"/>
      <c r="AU10" s="249"/>
      <c r="AV10" s="250"/>
      <c r="AW10" s="248" t="s">
        <v>147</v>
      </c>
      <c r="AX10" s="249"/>
      <c r="AY10" s="249"/>
      <c r="AZ10" s="250"/>
      <c r="BA10" s="282"/>
      <c r="BB10" s="189"/>
      <c r="BC10" s="190"/>
      <c r="BD10" s="190"/>
      <c r="BE10" s="190"/>
      <c r="BF10" s="190"/>
      <c r="BG10" s="191"/>
      <c r="BH10" s="189"/>
      <c r="BI10" s="190"/>
      <c r="BJ10" s="190"/>
      <c r="BK10" s="190"/>
      <c r="BL10" s="190"/>
      <c r="BM10" s="191"/>
      <c r="BN10" s="189"/>
      <c r="BO10" s="190"/>
      <c r="BP10" s="190"/>
      <c r="BQ10" s="190"/>
      <c r="BR10" s="190"/>
      <c r="BS10" s="191"/>
      <c r="BT10" s="189"/>
      <c r="BU10" s="190"/>
      <c r="BV10" s="190"/>
      <c r="BW10" s="190"/>
      <c r="BX10" s="190"/>
      <c r="BY10" s="191"/>
      <c r="BZ10" s="189"/>
      <c r="CA10" s="190"/>
      <c r="CB10" s="190"/>
      <c r="CC10" s="190"/>
      <c r="CD10" s="190"/>
      <c r="CE10" s="191"/>
      <c r="CF10" s="189"/>
      <c r="CG10" s="190"/>
      <c r="CH10" s="190"/>
      <c r="CI10" s="190"/>
      <c r="CJ10" s="190"/>
      <c r="CK10" s="191"/>
      <c r="CL10" s="189"/>
      <c r="CM10" s="190"/>
      <c r="CN10" s="190"/>
      <c r="CO10" s="190"/>
      <c r="CP10" s="190"/>
      <c r="CQ10" s="191"/>
      <c r="CR10" s="189"/>
      <c r="CS10" s="190"/>
      <c r="CT10" s="190"/>
      <c r="CU10" s="190"/>
      <c r="CV10" s="190"/>
      <c r="CW10" s="191"/>
      <c r="CX10" s="200"/>
      <c r="CY10" s="190"/>
      <c r="CZ10" s="190"/>
      <c r="DA10" s="190"/>
      <c r="DB10" s="190"/>
      <c r="DC10" s="191"/>
      <c r="DD10" s="317"/>
      <c r="DE10" s="317"/>
      <c r="DF10" s="270"/>
      <c r="DG10" s="270"/>
    </row>
    <row r="11" spans="1:111" ht="24.75" customHeight="1">
      <c r="A11" s="270"/>
      <c r="B11" s="291"/>
      <c r="C11" s="293"/>
      <c r="D11" s="293"/>
      <c r="E11" s="293"/>
      <c r="F11" s="293"/>
      <c r="G11" s="270"/>
      <c r="H11" s="293"/>
      <c r="I11" s="270"/>
      <c r="J11" s="270"/>
      <c r="K11" s="270"/>
      <c r="L11" s="293"/>
      <c r="M11" s="240"/>
      <c r="N11" s="293"/>
      <c r="O11" s="293"/>
      <c r="P11" s="270"/>
      <c r="Q11" s="270"/>
      <c r="R11" s="294"/>
      <c r="S11" s="296"/>
      <c r="T11" s="255" t="s">
        <v>23</v>
      </c>
      <c r="U11" s="255" t="s">
        <v>14</v>
      </c>
      <c r="V11" s="255" t="s">
        <v>24</v>
      </c>
      <c r="W11" s="255" t="s">
        <v>15</v>
      </c>
      <c r="X11" s="287" t="s">
        <v>25</v>
      </c>
      <c r="Y11" s="299"/>
      <c r="Z11" s="279" t="s">
        <v>3</v>
      </c>
      <c r="AA11" s="279" t="s">
        <v>4</v>
      </c>
      <c r="AB11" s="255" t="s">
        <v>143</v>
      </c>
      <c r="AC11" s="255" t="s">
        <v>144</v>
      </c>
      <c r="AD11" s="255" t="s">
        <v>136</v>
      </c>
      <c r="AE11" s="255" t="s">
        <v>137</v>
      </c>
      <c r="AF11" s="301" t="s">
        <v>36</v>
      </c>
      <c r="AG11" s="21"/>
      <c r="AH11" s="301" t="s">
        <v>37</v>
      </c>
      <c r="AI11" s="36"/>
      <c r="AJ11" s="272" t="s">
        <v>46</v>
      </c>
      <c r="AK11" s="272" t="s">
        <v>47</v>
      </c>
      <c r="AL11" s="273" t="s">
        <v>48</v>
      </c>
      <c r="AM11" s="266" t="s">
        <v>121</v>
      </c>
      <c r="AN11" s="267"/>
      <c r="AO11" s="266" t="s">
        <v>122</v>
      </c>
      <c r="AP11" s="268"/>
      <c r="AQ11" s="267"/>
      <c r="AR11" s="266" t="s">
        <v>121</v>
      </c>
      <c r="AS11" s="267"/>
      <c r="AT11" s="266" t="s">
        <v>122</v>
      </c>
      <c r="AU11" s="268"/>
      <c r="AV11" s="267"/>
      <c r="AW11" s="266" t="s">
        <v>122</v>
      </c>
      <c r="AX11" s="268"/>
      <c r="AY11" s="268"/>
      <c r="AZ11" s="267"/>
      <c r="BA11" s="282"/>
      <c r="BB11" s="267" t="s">
        <v>57</v>
      </c>
      <c r="BC11" s="275" t="s">
        <v>55</v>
      </c>
      <c r="BD11" s="277" t="s">
        <v>56</v>
      </c>
      <c r="BE11" s="271" t="s">
        <v>58</v>
      </c>
      <c r="BF11" s="271" t="s">
        <v>59</v>
      </c>
      <c r="BG11" s="271" t="s">
        <v>60</v>
      </c>
      <c r="BH11" s="267" t="s">
        <v>57</v>
      </c>
      <c r="BI11" s="275" t="s">
        <v>55</v>
      </c>
      <c r="BJ11" s="277" t="s">
        <v>56</v>
      </c>
      <c r="BK11" s="271" t="s">
        <v>58</v>
      </c>
      <c r="BL11" s="271" t="s">
        <v>59</v>
      </c>
      <c r="BM11" s="271" t="s">
        <v>60</v>
      </c>
      <c r="BN11" s="267" t="s">
        <v>57</v>
      </c>
      <c r="BO11" s="275" t="s">
        <v>55</v>
      </c>
      <c r="BP11" s="277" t="s">
        <v>56</v>
      </c>
      <c r="BQ11" s="271" t="s">
        <v>58</v>
      </c>
      <c r="BR11" s="271" t="s">
        <v>59</v>
      </c>
      <c r="BS11" s="271" t="s">
        <v>60</v>
      </c>
      <c r="BT11" s="267" t="s">
        <v>57</v>
      </c>
      <c r="BU11" s="275" t="s">
        <v>55</v>
      </c>
      <c r="BV11" s="277" t="s">
        <v>56</v>
      </c>
      <c r="BW11" s="271" t="s">
        <v>58</v>
      </c>
      <c r="BX11" s="271" t="s">
        <v>59</v>
      </c>
      <c r="BY11" s="271" t="s">
        <v>60</v>
      </c>
      <c r="BZ11" s="267" t="s">
        <v>57</v>
      </c>
      <c r="CA11" s="275" t="s">
        <v>55</v>
      </c>
      <c r="CB11" s="277" t="s">
        <v>56</v>
      </c>
      <c r="CC11" s="271" t="s">
        <v>58</v>
      </c>
      <c r="CD11" s="271" t="s">
        <v>59</v>
      </c>
      <c r="CE11" s="271" t="s">
        <v>60</v>
      </c>
      <c r="CF11" s="267" t="s">
        <v>57</v>
      </c>
      <c r="CG11" s="275" t="s">
        <v>55</v>
      </c>
      <c r="CH11" s="277" t="s">
        <v>56</v>
      </c>
      <c r="CI11" s="271" t="s">
        <v>58</v>
      </c>
      <c r="CJ11" s="271" t="s">
        <v>59</v>
      </c>
      <c r="CK11" s="271" t="s">
        <v>60</v>
      </c>
      <c r="CL11" s="267" t="s">
        <v>57</v>
      </c>
      <c r="CM11" s="275" t="s">
        <v>55</v>
      </c>
      <c r="CN11" s="277" t="s">
        <v>56</v>
      </c>
      <c r="CO11" s="271" t="s">
        <v>58</v>
      </c>
      <c r="CP11" s="271" t="s">
        <v>59</v>
      </c>
      <c r="CQ11" s="271" t="s">
        <v>60</v>
      </c>
      <c r="CR11" s="267" t="s">
        <v>57</v>
      </c>
      <c r="CS11" s="275" t="s">
        <v>55</v>
      </c>
      <c r="CT11" s="277" t="s">
        <v>56</v>
      </c>
      <c r="CU11" s="271" t="s">
        <v>58</v>
      </c>
      <c r="CV11" s="271" t="s">
        <v>59</v>
      </c>
      <c r="CW11" s="271" t="s">
        <v>60</v>
      </c>
      <c r="CX11" s="255" t="s">
        <v>57</v>
      </c>
      <c r="CY11" s="275" t="s">
        <v>55</v>
      </c>
      <c r="CZ11" s="277" t="s">
        <v>56</v>
      </c>
      <c r="DA11" s="271" t="s">
        <v>58</v>
      </c>
      <c r="DB11" s="271" t="s">
        <v>59</v>
      </c>
      <c r="DC11" s="271" t="s">
        <v>60</v>
      </c>
      <c r="DD11" s="317"/>
      <c r="DE11" s="317"/>
      <c r="DF11" s="270"/>
      <c r="DG11" s="270"/>
    </row>
    <row r="12" spans="1:111" ht="43.5" customHeight="1">
      <c r="A12" s="256"/>
      <c r="B12" s="292"/>
      <c r="C12" s="280"/>
      <c r="D12" s="280"/>
      <c r="E12" s="280"/>
      <c r="F12" s="280"/>
      <c r="G12" s="256"/>
      <c r="H12" s="280"/>
      <c r="I12" s="256"/>
      <c r="J12" s="256"/>
      <c r="K12" s="256"/>
      <c r="L12" s="280"/>
      <c r="M12" s="241"/>
      <c r="N12" s="280"/>
      <c r="O12" s="280"/>
      <c r="P12" s="256"/>
      <c r="Q12" s="256"/>
      <c r="R12" s="288"/>
      <c r="S12" s="297"/>
      <c r="T12" s="256"/>
      <c r="U12" s="256"/>
      <c r="V12" s="256"/>
      <c r="W12" s="256"/>
      <c r="X12" s="288"/>
      <c r="Y12" s="300"/>
      <c r="Z12" s="280"/>
      <c r="AA12" s="280"/>
      <c r="AB12" s="256"/>
      <c r="AC12" s="256"/>
      <c r="AD12" s="256"/>
      <c r="AE12" s="256"/>
      <c r="AF12" s="302"/>
      <c r="AG12" s="324" t="s">
        <v>87</v>
      </c>
      <c r="AH12" s="302"/>
      <c r="AI12" s="326" t="s">
        <v>87</v>
      </c>
      <c r="AJ12" s="272"/>
      <c r="AK12" s="272"/>
      <c r="AL12" s="273"/>
      <c r="AM12" s="223" t="s">
        <v>123</v>
      </c>
      <c r="AN12" s="223" t="s">
        <v>131</v>
      </c>
      <c r="AO12" s="2" t="s">
        <v>124</v>
      </c>
      <c r="AP12" s="2" t="s">
        <v>125</v>
      </c>
      <c r="AQ12" s="223" t="s">
        <v>131</v>
      </c>
      <c r="AR12" s="223" t="s">
        <v>123</v>
      </c>
      <c r="AS12" s="223" t="s">
        <v>131</v>
      </c>
      <c r="AT12" s="2" t="s">
        <v>124</v>
      </c>
      <c r="AU12" s="2" t="s">
        <v>125</v>
      </c>
      <c r="AV12" s="223" t="s">
        <v>131</v>
      </c>
      <c r="AW12" s="223" t="s">
        <v>134</v>
      </c>
      <c r="AX12" s="2" t="s">
        <v>124</v>
      </c>
      <c r="AY12" s="2" t="s">
        <v>125</v>
      </c>
      <c r="AZ12" s="223" t="s">
        <v>131</v>
      </c>
      <c r="BA12" s="283"/>
      <c r="BB12" s="274"/>
      <c r="BC12" s="276"/>
      <c r="BD12" s="278"/>
      <c r="BE12" s="272"/>
      <c r="BF12" s="272"/>
      <c r="BG12" s="272"/>
      <c r="BH12" s="274"/>
      <c r="BI12" s="276"/>
      <c r="BJ12" s="278"/>
      <c r="BK12" s="272"/>
      <c r="BL12" s="272"/>
      <c r="BM12" s="272"/>
      <c r="BN12" s="274"/>
      <c r="BO12" s="276"/>
      <c r="BP12" s="278"/>
      <c r="BQ12" s="272"/>
      <c r="BR12" s="272"/>
      <c r="BS12" s="272"/>
      <c r="BT12" s="274"/>
      <c r="BU12" s="276"/>
      <c r="BV12" s="278"/>
      <c r="BW12" s="272"/>
      <c r="BX12" s="272"/>
      <c r="BY12" s="272"/>
      <c r="BZ12" s="274"/>
      <c r="CA12" s="276"/>
      <c r="CB12" s="278"/>
      <c r="CC12" s="272"/>
      <c r="CD12" s="272"/>
      <c r="CE12" s="272"/>
      <c r="CF12" s="274"/>
      <c r="CG12" s="276"/>
      <c r="CH12" s="278"/>
      <c r="CI12" s="272"/>
      <c r="CJ12" s="272"/>
      <c r="CK12" s="272"/>
      <c r="CL12" s="274"/>
      <c r="CM12" s="276"/>
      <c r="CN12" s="278"/>
      <c r="CO12" s="272"/>
      <c r="CP12" s="272"/>
      <c r="CQ12" s="272"/>
      <c r="CR12" s="274"/>
      <c r="CS12" s="276"/>
      <c r="CT12" s="278"/>
      <c r="CU12" s="272"/>
      <c r="CV12" s="272"/>
      <c r="CW12" s="272"/>
      <c r="CX12" s="256"/>
      <c r="CY12" s="276"/>
      <c r="CZ12" s="278"/>
      <c r="DA12" s="272"/>
      <c r="DB12" s="272"/>
      <c r="DC12" s="272"/>
      <c r="DD12" s="318"/>
      <c r="DE12" s="318"/>
      <c r="DF12" s="256"/>
      <c r="DG12" s="256"/>
    </row>
    <row r="13" spans="1:111" ht="25.5" customHeight="1">
      <c r="A13" s="3"/>
      <c r="B13" s="3"/>
      <c r="C13" s="3"/>
      <c r="D13" s="3"/>
      <c r="E13" s="3"/>
      <c r="F13" s="3"/>
      <c r="G13" s="3" t="s">
        <v>141</v>
      </c>
      <c r="H13" s="3" t="s">
        <v>77</v>
      </c>
      <c r="I13" s="2">
        <v>1</v>
      </c>
      <c r="J13" s="2"/>
      <c r="K13" s="3"/>
      <c r="L13" s="146"/>
      <c r="M13" s="225" t="s">
        <v>151</v>
      </c>
      <c r="N13" s="8">
        <v>1.5</v>
      </c>
      <c r="O13" s="2" t="s">
        <v>86</v>
      </c>
      <c r="P13" s="7">
        <v>2200</v>
      </c>
      <c r="Q13" s="7">
        <v>44800</v>
      </c>
      <c r="R13" s="11">
        <v>10000</v>
      </c>
      <c r="S13" s="13">
        <f>Q13-R13</f>
        <v>34800</v>
      </c>
      <c r="T13" s="7">
        <v>30000</v>
      </c>
      <c r="U13" s="22"/>
      <c r="V13" s="7">
        <f>Q13-T13-R13</f>
        <v>4800</v>
      </c>
      <c r="W13" s="24"/>
      <c r="X13" s="16">
        <f>R13+T13+V13</f>
        <v>44800</v>
      </c>
      <c r="Y13" s="12">
        <f>Q13</f>
        <v>44800</v>
      </c>
      <c r="Z13" s="263">
        <v>63</v>
      </c>
      <c r="AA13" s="263">
        <v>63</v>
      </c>
      <c r="AB13" s="228">
        <v>10</v>
      </c>
      <c r="AC13" s="228"/>
      <c r="AD13" s="228"/>
      <c r="AE13" s="228"/>
      <c r="AF13" s="7">
        <v>9300</v>
      </c>
      <c r="AG13" s="325">
        <f>ROUND(IF($O13="Ａ重油",AF13*1,IF($O13="灯油",AF13*0.939,IF($O13="ＬＰガス",AF13*1.299,IF($O13="ＬＮＧ",AF13*1.56)))),0)</f>
        <v>9300</v>
      </c>
      <c r="AH13" s="138">
        <v>7900</v>
      </c>
      <c r="AI13" s="325">
        <f>ROUND(IF($O13="Ａ重油",AH13*1,IF($O13="灯油",AH13*0.939,IF($O13="ＬＰガス",AH13*1.299,IF($O13="ＬＮＧ",AH13*1.56)))),0)</f>
        <v>7900</v>
      </c>
      <c r="AJ13" s="7" t="s">
        <v>78</v>
      </c>
      <c r="AK13" s="7"/>
      <c r="AL13" s="7"/>
      <c r="AM13" s="230"/>
      <c r="AN13" s="231"/>
      <c r="AO13" s="230"/>
      <c r="AP13" s="230"/>
      <c r="AQ13" s="231"/>
      <c r="AR13" s="230"/>
      <c r="AS13" s="231"/>
      <c r="AT13" s="230"/>
      <c r="AU13" s="230"/>
      <c r="AV13" s="231"/>
      <c r="AW13" s="231"/>
      <c r="AX13" s="230"/>
      <c r="AY13" s="230"/>
      <c r="AZ13" s="231"/>
      <c r="BA13" s="192"/>
      <c r="BB13" s="143">
        <f t="shared" ref="BB13:BB28" si="0">VLOOKUP($O13,$BE$4:$BF$7,2,0)</f>
        <v>20</v>
      </c>
      <c r="BC13" s="106">
        <v>100</v>
      </c>
      <c r="BD13" s="106">
        <f t="shared" ref="BD13:BD28" si="1">VLOOKUP($O13,BE$4:BG$7,3,0)*BC13</f>
        <v>100</v>
      </c>
      <c r="BE13" s="105">
        <f>SUM(BF13:BG13)</f>
        <v>2000</v>
      </c>
      <c r="BF13" s="105">
        <f>ROUNDDOWN(BB13*BD13*1/2,0)</f>
        <v>1000</v>
      </c>
      <c r="BG13" s="105">
        <f>ROUNDDOWN(BB13*BD13*1/2,0)</f>
        <v>1000</v>
      </c>
      <c r="BH13" s="137">
        <f t="shared" ref="BH13:BH28" si="2">VLOOKUP($O13,$BK$4:$BL$7,2,0)</f>
        <v>0</v>
      </c>
      <c r="BI13" s="7"/>
      <c r="BJ13" s="106">
        <f t="shared" ref="BJ13:BJ28" si="3">VLOOKUP($O13,BK$4:BM$7,3,0)*BI13</f>
        <v>0</v>
      </c>
      <c r="BK13" s="105">
        <f>SUM(BL13:BM13)</f>
        <v>0</v>
      </c>
      <c r="BL13" s="105">
        <f>ROUNDDOWN(BH13*BJ13*1/2,0)</f>
        <v>0</v>
      </c>
      <c r="BM13" s="105">
        <f>ROUNDDOWN(BH13*BJ13*1/2,0)</f>
        <v>0</v>
      </c>
      <c r="BN13" s="137">
        <f t="shared" ref="BN13:BN28" si="4">VLOOKUP($O13,$BQ$4:$BR$7,2,0)</f>
        <v>0</v>
      </c>
      <c r="BO13" s="7"/>
      <c r="BP13" s="106">
        <f t="shared" ref="BP13:BP28" si="5">VLOOKUP($O13,BQ$4:BS$7,3,0)*BO13</f>
        <v>0</v>
      </c>
      <c r="BQ13" s="105">
        <f>SUM(BR13:BS13)</f>
        <v>0</v>
      </c>
      <c r="BR13" s="105">
        <f>ROUNDDOWN(BN13*BP13*1/2,0)</f>
        <v>0</v>
      </c>
      <c r="BS13" s="105">
        <f>ROUNDDOWN(BN13*BP13*1/2,0)</f>
        <v>0</v>
      </c>
      <c r="BT13" s="137">
        <f t="shared" ref="BT13:BT28" si="6">VLOOKUP($O13,$BW$4:$BX$7,2,0)</f>
        <v>0</v>
      </c>
      <c r="BU13" s="7"/>
      <c r="BV13" s="106">
        <f t="shared" ref="BV13:BV28" si="7">VLOOKUP($O13,BW$4:BY$7,3,0)*BU13</f>
        <v>0</v>
      </c>
      <c r="BW13" s="105">
        <f>SUM(BX13:BY13)</f>
        <v>0</v>
      </c>
      <c r="BX13" s="105">
        <f t="shared" ref="BX13:BX28" si="8">ROUNDDOWN(BT13*BV13*1/2,0)</f>
        <v>0</v>
      </c>
      <c r="BY13" s="105">
        <f t="shared" ref="BY13:BY28" si="9">ROUNDDOWN(BT13*BV13*1/2,0)</f>
        <v>0</v>
      </c>
      <c r="BZ13" s="137">
        <f t="shared" ref="BZ13:BZ28" si="10">VLOOKUP($O13,$CC$4:$CD$7,2,0)</f>
        <v>0</v>
      </c>
      <c r="CA13" s="7"/>
      <c r="CB13" s="106">
        <f t="shared" ref="CB13:CB28" si="11">VLOOKUP($O13,CC$4:CE$7,3,0)*CA13</f>
        <v>0</v>
      </c>
      <c r="CC13" s="105">
        <f>SUM(CD13:CE13)</f>
        <v>0</v>
      </c>
      <c r="CD13" s="105">
        <f>ROUNDDOWN(BZ13*CB13*1/2,0)</f>
        <v>0</v>
      </c>
      <c r="CE13" s="105">
        <f>ROUNDDOWN(BZ13*CB13*1/2,0)</f>
        <v>0</v>
      </c>
      <c r="CF13" s="109">
        <f t="shared" ref="CF13:CF28" si="12">VLOOKUP($O13,$CI$4:$CJ$7,2,0)</f>
        <v>0</v>
      </c>
      <c r="CG13" s="7"/>
      <c r="CH13" s="106">
        <f t="shared" ref="CH13:CH28" si="13">VLOOKUP($O13,CI$4:CK$7,3,0)*CG13</f>
        <v>0</v>
      </c>
      <c r="CI13" s="105">
        <f>SUM(CJ13:CK13)</f>
        <v>0</v>
      </c>
      <c r="CJ13" s="105">
        <f>ROUNDDOWN(CF13*CH13*1/2,0)</f>
        <v>0</v>
      </c>
      <c r="CK13" s="105">
        <f>ROUNDDOWN(CF13*CH13*1/2,0)</f>
        <v>0</v>
      </c>
      <c r="CL13" s="109">
        <f t="shared" ref="CL13:CL28" si="14">VLOOKUP($O13,$CO$4:$CP$7,2,0)</f>
        <v>0</v>
      </c>
      <c r="CM13" s="7"/>
      <c r="CN13" s="106">
        <f t="shared" ref="CN13:CN28" si="15">VLOOKUP($O13,CO$4:CQ$7,3,0)*CM13</f>
        <v>0</v>
      </c>
      <c r="CO13" s="105">
        <f>SUM(CP13:CQ13)</f>
        <v>0</v>
      </c>
      <c r="CP13" s="105">
        <f>ROUNDDOWN(CL13*CN13*1/2,0)</f>
        <v>0</v>
      </c>
      <c r="CQ13" s="105">
        <f>ROUNDDOWN(CL13*CN13*1/2,0)</f>
        <v>0</v>
      </c>
      <c r="CR13" s="109">
        <f t="shared" ref="CR13:CR28" si="16">VLOOKUP($O13,$CU$4:$CV$7,2,0)</f>
        <v>0</v>
      </c>
      <c r="CS13" s="7"/>
      <c r="CT13" s="106">
        <f t="shared" ref="CT13:CT28" si="17">VLOOKUP($O13,CU$4:CW$7,3,0)*CS13</f>
        <v>0</v>
      </c>
      <c r="CU13" s="105">
        <f>SUM(CV13:CW13)</f>
        <v>0</v>
      </c>
      <c r="CV13" s="105">
        <f t="shared" ref="CV13:CV28" si="18">ROUNDDOWN(CR13*CT13*1/2,0)</f>
        <v>0</v>
      </c>
      <c r="CW13" s="105">
        <f t="shared" ref="CW13:CW28" si="19">ROUNDDOWN(CR13*CT13*1/2,0)</f>
        <v>0</v>
      </c>
      <c r="CX13" s="109">
        <f t="shared" ref="CX13:CX28" si="20">VLOOKUP($O13,$DA$4:$DB$7,2,0)</f>
        <v>0</v>
      </c>
      <c r="CY13" s="7"/>
      <c r="CZ13" s="106">
        <f t="shared" ref="CZ13:CZ28" si="21">VLOOKUP($O13,DA$4:DC$7,3,0)*CY13</f>
        <v>0</v>
      </c>
      <c r="DA13" s="105">
        <f>SUM(DB13:DC13)</f>
        <v>0</v>
      </c>
      <c r="DB13" s="105">
        <f>ROUNDDOWN(CX13*CZ13*1/2,0)</f>
        <v>0</v>
      </c>
      <c r="DC13" s="105">
        <f t="shared" ref="DC13:DC28" si="22">ROUNDDOWN(CX13*CZ13*1/2,0)</f>
        <v>0</v>
      </c>
      <c r="DD13" s="149">
        <f t="shared" ref="DD13:DD28" si="23">BF13+BL13+BR13+BX13+CD13+CJ13+CP13+CV13+DB13</f>
        <v>1000</v>
      </c>
      <c r="DE13" s="149">
        <f t="shared" ref="DE13:DE28" si="24">Q13-DD13</f>
        <v>43800</v>
      </c>
      <c r="DF13" s="7"/>
      <c r="DG13" s="148">
        <f t="shared" ref="DG13:DG28" si="25">SUM(BA13,BC13,BI13,BO13,BU13,CA13,CG13,CM13,CS13,CY13)</f>
        <v>100</v>
      </c>
    </row>
    <row r="14" spans="1:111" ht="25.5" customHeight="1">
      <c r="A14" s="5"/>
      <c r="B14" s="5"/>
      <c r="C14" s="5"/>
      <c r="D14" s="5"/>
      <c r="E14" s="5"/>
      <c r="F14" s="5"/>
      <c r="G14" s="5"/>
      <c r="H14" s="5"/>
      <c r="I14" s="2"/>
      <c r="J14" s="2"/>
      <c r="K14" s="3"/>
      <c r="L14" s="146"/>
      <c r="M14" s="226" t="s">
        <v>151</v>
      </c>
      <c r="N14" s="8">
        <v>1.5</v>
      </c>
      <c r="O14" s="2" t="s">
        <v>74</v>
      </c>
      <c r="P14" s="7">
        <v>7000</v>
      </c>
      <c r="Q14" s="7">
        <v>151200</v>
      </c>
      <c r="R14" s="11">
        <v>0</v>
      </c>
      <c r="S14" s="13">
        <f>Q14-R14</f>
        <v>151200</v>
      </c>
      <c r="T14" s="7">
        <v>151200</v>
      </c>
      <c r="U14" s="22"/>
      <c r="V14" s="7">
        <f>Q14-T14-R14</f>
        <v>0</v>
      </c>
      <c r="W14" s="24"/>
      <c r="X14" s="16">
        <f t="shared" ref="X14" si="26">R14+T14+V14</f>
        <v>151200</v>
      </c>
      <c r="Y14" s="12">
        <f t="shared" ref="Y14:Y28" si="27">Q14</f>
        <v>151200</v>
      </c>
      <c r="Z14" s="264"/>
      <c r="AA14" s="264"/>
      <c r="AB14" s="228"/>
      <c r="AC14" s="228">
        <v>53</v>
      </c>
      <c r="AD14" s="228"/>
      <c r="AE14" s="228"/>
      <c r="AF14" s="7">
        <v>46283</v>
      </c>
      <c r="AG14" s="325">
        <f t="shared" ref="AG14:AG28" si="28">ROUND(IF($O14="Ａ重油",AF14*1,IF($O14="灯油",AF14*0.939,IF($O14="ＬＰガス",AF14*1.299,IF($O14="ＬＮＧ",AF14*1.56)))),0)</f>
        <v>43460</v>
      </c>
      <c r="AH14" s="138">
        <v>39300</v>
      </c>
      <c r="AI14" s="325">
        <f t="shared" ref="AI14:AI28" si="29">ROUND(IF($O14="Ａ重油",AH14*1,IF($O14="灯油",AH14*0.939,IF($O14="ＬＰガス",AH14*1.299,IF($O14="ＬＮＧ",AH14*1.56)))),0)</f>
        <v>36903</v>
      </c>
      <c r="AJ14" s="50"/>
      <c r="AK14" s="50"/>
      <c r="AL14" s="50"/>
      <c r="AM14" s="232">
        <v>2</v>
      </c>
      <c r="AN14" s="233">
        <v>53</v>
      </c>
      <c r="AO14" s="234"/>
      <c r="AP14" s="234"/>
      <c r="AQ14" s="235"/>
      <c r="AR14" s="232"/>
      <c r="AS14" s="233"/>
      <c r="AT14" s="234"/>
      <c r="AU14" s="234"/>
      <c r="AV14" s="235"/>
      <c r="AW14" s="235"/>
      <c r="AX14" s="234"/>
      <c r="AY14" s="234"/>
      <c r="AZ14" s="235"/>
      <c r="BA14" s="193"/>
      <c r="BB14" s="109">
        <f t="shared" si="0"/>
        <v>25</v>
      </c>
      <c r="BC14" s="106">
        <v>200</v>
      </c>
      <c r="BD14" s="106">
        <f t="shared" si="1"/>
        <v>200</v>
      </c>
      <c r="BE14" s="105">
        <f>SUM(BF14:BG14)</f>
        <v>5000</v>
      </c>
      <c r="BF14" s="105">
        <f>ROUNDDOWN(BB14*BD14*1/2,0)</f>
        <v>2500</v>
      </c>
      <c r="BG14" s="105">
        <f t="shared" ref="BG14:BG17" si="30">ROUNDDOWN(BB14*BD14*1/2,0)</f>
        <v>2500</v>
      </c>
      <c r="BH14" s="109">
        <f t="shared" si="2"/>
        <v>0</v>
      </c>
      <c r="BI14" s="7"/>
      <c r="BJ14" s="106">
        <f t="shared" si="3"/>
        <v>0</v>
      </c>
      <c r="BK14" s="105">
        <f t="shared" ref="BK14:BK15" si="31">SUM(BL14:BM14)</f>
        <v>0</v>
      </c>
      <c r="BL14" s="105">
        <f t="shared" ref="BL14:BL15" si="32">ROUNDDOWN(BH14*BJ14*1/2,0)</f>
        <v>0</v>
      </c>
      <c r="BM14" s="105">
        <f t="shared" ref="BM14:BM28" si="33">ROUNDDOWN(BH14*BJ14*1/2,0)</f>
        <v>0</v>
      </c>
      <c r="BN14" s="109">
        <f t="shared" si="4"/>
        <v>0</v>
      </c>
      <c r="BO14" s="7"/>
      <c r="BP14" s="106">
        <f t="shared" si="5"/>
        <v>0</v>
      </c>
      <c r="BQ14" s="105">
        <f t="shared" ref="BQ14:BQ28" si="34">SUM(BR14:BS14)</f>
        <v>0</v>
      </c>
      <c r="BR14" s="105">
        <f t="shared" ref="BR14:BR28" si="35">ROUNDDOWN(BN14*BP14*1/2,0)</f>
        <v>0</v>
      </c>
      <c r="BS14" s="105">
        <f t="shared" ref="BS14:BS28" si="36">ROUNDDOWN(BN14*BP14*1/2,0)</f>
        <v>0</v>
      </c>
      <c r="BT14" s="109">
        <f t="shared" si="6"/>
        <v>0</v>
      </c>
      <c r="BU14" s="7"/>
      <c r="BV14" s="106">
        <f t="shared" si="7"/>
        <v>0</v>
      </c>
      <c r="BW14" s="105">
        <f t="shared" ref="BW14:BW28" si="37">SUM(BX14:BY14)</f>
        <v>0</v>
      </c>
      <c r="BX14" s="105">
        <f t="shared" si="8"/>
        <v>0</v>
      </c>
      <c r="BY14" s="105">
        <f t="shared" si="9"/>
        <v>0</v>
      </c>
      <c r="BZ14" s="109">
        <f t="shared" si="10"/>
        <v>0</v>
      </c>
      <c r="CA14" s="7"/>
      <c r="CB14" s="106">
        <f t="shared" si="11"/>
        <v>0</v>
      </c>
      <c r="CC14" s="105">
        <f t="shared" ref="CC14:CC28" si="38">SUM(CD14:CE14)</f>
        <v>0</v>
      </c>
      <c r="CD14" s="105">
        <f t="shared" ref="CD14:CD28" si="39">ROUNDDOWN(BZ14*CB14*1/2,0)</f>
        <v>0</v>
      </c>
      <c r="CE14" s="105">
        <f t="shared" ref="CE14:CE28" si="40">ROUNDDOWN(BZ14*CB14*1/2,0)</f>
        <v>0</v>
      </c>
      <c r="CF14" s="109">
        <f t="shared" si="12"/>
        <v>0</v>
      </c>
      <c r="CG14" s="7"/>
      <c r="CH14" s="106">
        <f t="shared" si="13"/>
        <v>0</v>
      </c>
      <c r="CI14" s="105">
        <f t="shared" ref="CI14:CI28" si="41">SUM(CJ14:CK14)</f>
        <v>0</v>
      </c>
      <c r="CJ14" s="105">
        <f t="shared" ref="CJ14:CJ28" si="42">ROUNDDOWN(CF14*CH14*1/2,0)</f>
        <v>0</v>
      </c>
      <c r="CK14" s="105">
        <f t="shared" ref="CK14:CK28" si="43">ROUNDDOWN(CF14*CH14*1/2,0)</f>
        <v>0</v>
      </c>
      <c r="CL14" s="109">
        <f t="shared" si="14"/>
        <v>0</v>
      </c>
      <c r="CM14" s="7"/>
      <c r="CN14" s="106">
        <f t="shared" si="15"/>
        <v>0</v>
      </c>
      <c r="CO14" s="105">
        <f t="shared" ref="CO14:CO28" si="44">SUM(CP14:CQ14)</f>
        <v>0</v>
      </c>
      <c r="CP14" s="105">
        <f t="shared" ref="CP14:CP28" si="45">ROUNDDOWN(CL14*CN14*1/2,0)</f>
        <v>0</v>
      </c>
      <c r="CQ14" s="105">
        <f t="shared" ref="CQ14:CQ28" si="46">ROUNDDOWN(CL14*CN14*1/2,0)</f>
        <v>0</v>
      </c>
      <c r="CR14" s="109">
        <f t="shared" si="16"/>
        <v>0</v>
      </c>
      <c r="CS14" s="7"/>
      <c r="CT14" s="106">
        <f t="shared" si="17"/>
        <v>0</v>
      </c>
      <c r="CU14" s="105">
        <f t="shared" ref="CU14:CU28" si="47">SUM(CV14:CW14)</f>
        <v>0</v>
      </c>
      <c r="CV14" s="105">
        <f t="shared" si="18"/>
        <v>0</v>
      </c>
      <c r="CW14" s="105">
        <f t="shared" si="19"/>
        <v>0</v>
      </c>
      <c r="CX14" s="109">
        <f t="shared" si="20"/>
        <v>0</v>
      </c>
      <c r="CY14" s="7"/>
      <c r="CZ14" s="106">
        <f t="shared" si="21"/>
        <v>0</v>
      </c>
      <c r="DA14" s="105">
        <f t="shared" ref="DA14:DA28" si="48">SUM(DB14:DC14)</f>
        <v>0</v>
      </c>
      <c r="DB14" s="105">
        <f t="shared" ref="DB14:DB28" si="49">ROUNDDOWN(CX14*CZ14*1/2,0)</f>
        <v>0</v>
      </c>
      <c r="DC14" s="105">
        <f t="shared" si="22"/>
        <v>0</v>
      </c>
      <c r="DD14" s="149">
        <f t="shared" si="23"/>
        <v>2500</v>
      </c>
      <c r="DE14" s="149">
        <f t="shared" si="24"/>
        <v>148700</v>
      </c>
      <c r="DF14" s="7"/>
      <c r="DG14" s="148">
        <f t="shared" si="25"/>
        <v>200</v>
      </c>
    </row>
    <row r="15" spans="1:111" ht="25.5" customHeight="1">
      <c r="A15" s="5"/>
      <c r="B15" s="5"/>
      <c r="C15" s="5"/>
      <c r="D15" s="5"/>
      <c r="E15" s="5"/>
      <c r="F15" s="5"/>
      <c r="G15" s="5"/>
      <c r="H15" s="5"/>
      <c r="I15" s="2">
        <v>2</v>
      </c>
      <c r="J15" s="2"/>
      <c r="K15" s="3"/>
      <c r="L15" s="146"/>
      <c r="M15" s="226"/>
      <c r="N15" s="8">
        <v>1.5</v>
      </c>
      <c r="O15" s="2" t="s">
        <v>86</v>
      </c>
      <c r="P15" s="7">
        <v>21000</v>
      </c>
      <c r="Q15" s="7">
        <v>428400</v>
      </c>
      <c r="R15" s="11">
        <v>0</v>
      </c>
      <c r="S15" s="13">
        <f t="shared" ref="S15:S28" si="50">Q15-R15</f>
        <v>428400</v>
      </c>
      <c r="T15" s="7">
        <v>428400</v>
      </c>
      <c r="U15" s="23"/>
      <c r="V15" s="7">
        <f>Q15-T15-R15</f>
        <v>0</v>
      </c>
      <c r="W15" s="24"/>
      <c r="X15" s="16">
        <f>R15+T15+V15</f>
        <v>428400</v>
      </c>
      <c r="Y15" s="12">
        <f t="shared" si="27"/>
        <v>428400</v>
      </c>
      <c r="Z15" s="263">
        <v>139</v>
      </c>
      <c r="AA15" s="263">
        <v>139</v>
      </c>
      <c r="AB15" s="228">
        <v>65</v>
      </c>
      <c r="AC15" s="228"/>
      <c r="AD15" s="228"/>
      <c r="AE15" s="228"/>
      <c r="AF15" s="7">
        <v>65000</v>
      </c>
      <c r="AG15" s="325">
        <f t="shared" si="28"/>
        <v>65000</v>
      </c>
      <c r="AH15" s="138">
        <v>55200</v>
      </c>
      <c r="AI15" s="325">
        <f t="shared" si="29"/>
        <v>55200</v>
      </c>
      <c r="AJ15" s="7" t="s">
        <v>79</v>
      </c>
      <c r="AK15" s="7"/>
      <c r="AL15" s="7"/>
      <c r="AM15" s="232">
        <v>3</v>
      </c>
      <c r="AN15" s="233">
        <v>65</v>
      </c>
      <c r="AO15" s="230"/>
      <c r="AP15" s="230"/>
      <c r="AQ15" s="231"/>
      <c r="AR15" s="232"/>
      <c r="AS15" s="233"/>
      <c r="AT15" s="230"/>
      <c r="AU15" s="230"/>
      <c r="AV15" s="231"/>
      <c r="AW15" s="231"/>
      <c r="AX15" s="230"/>
      <c r="AY15" s="230"/>
      <c r="AZ15" s="231"/>
      <c r="BA15" s="192"/>
      <c r="BB15" s="109">
        <f t="shared" si="0"/>
        <v>20</v>
      </c>
      <c r="BC15" s="106">
        <v>300</v>
      </c>
      <c r="BD15" s="106">
        <f t="shared" si="1"/>
        <v>300</v>
      </c>
      <c r="BE15" s="105">
        <f t="shared" ref="BE15:BE28" si="51">SUM(BF15:BG15)</f>
        <v>6000</v>
      </c>
      <c r="BF15" s="105">
        <f t="shared" ref="BF15:BF19" si="52">ROUNDDOWN(BB15*BD15*1/2,0)</f>
        <v>3000</v>
      </c>
      <c r="BG15" s="105">
        <f t="shared" si="30"/>
        <v>3000</v>
      </c>
      <c r="BH15" s="109">
        <f t="shared" si="2"/>
        <v>0</v>
      </c>
      <c r="BI15" s="7"/>
      <c r="BJ15" s="106">
        <f t="shared" si="3"/>
        <v>0</v>
      </c>
      <c r="BK15" s="105">
        <f t="shared" si="31"/>
        <v>0</v>
      </c>
      <c r="BL15" s="105">
        <f t="shared" si="32"/>
        <v>0</v>
      </c>
      <c r="BM15" s="105">
        <f t="shared" si="33"/>
        <v>0</v>
      </c>
      <c r="BN15" s="109">
        <f t="shared" si="4"/>
        <v>0</v>
      </c>
      <c r="BO15" s="7"/>
      <c r="BP15" s="106">
        <f t="shared" si="5"/>
        <v>0</v>
      </c>
      <c r="BQ15" s="105">
        <f t="shared" si="34"/>
        <v>0</v>
      </c>
      <c r="BR15" s="105">
        <f t="shared" si="35"/>
        <v>0</v>
      </c>
      <c r="BS15" s="105">
        <f t="shared" si="36"/>
        <v>0</v>
      </c>
      <c r="BT15" s="109">
        <f t="shared" si="6"/>
        <v>0</v>
      </c>
      <c r="BU15" s="7"/>
      <c r="BV15" s="106">
        <f t="shared" si="7"/>
        <v>0</v>
      </c>
      <c r="BW15" s="105">
        <f t="shared" si="37"/>
        <v>0</v>
      </c>
      <c r="BX15" s="105">
        <f t="shared" si="8"/>
        <v>0</v>
      </c>
      <c r="BY15" s="105">
        <f t="shared" si="9"/>
        <v>0</v>
      </c>
      <c r="BZ15" s="109">
        <f t="shared" si="10"/>
        <v>0</v>
      </c>
      <c r="CA15" s="7"/>
      <c r="CB15" s="106">
        <f t="shared" si="11"/>
        <v>0</v>
      </c>
      <c r="CC15" s="105">
        <f t="shared" si="38"/>
        <v>0</v>
      </c>
      <c r="CD15" s="105">
        <f t="shared" si="39"/>
        <v>0</v>
      </c>
      <c r="CE15" s="105">
        <f t="shared" si="40"/>
        <v>0</v>
      </c>
      <c r="CF15" s="109">
        <f t="shared" si="12"/>
        <v>0</v>
      </c>
      <c r="CG15" s="7"/>
      <c r="CH15" s="106">
        <f t="shared" si="13"/>
        <v>0</v>
      </c>
      <c r="CI15" s="105">
        <f t="shared" si="41"/>
        <v>0</v>
      </c>
      <c r="CJ15" s="105">
        <f t="shared" si="42"/>
        <v>0</v>
      </c>
      <c r="CK15" s="105">
        <f t="shared" si="43"/>
        <v>0</v>
      </c>
      <c r="CL15" s="109">
        <f t="shared" si="14"/>
        <v>0</v>
      </c>
      <c r="CM15" s="7"/>
      <c r="CN15" s="106">
        <f t="shared" si="15"/>
        <v>0</v>
      </c>
      <c r="CO15" s="105">
        <f t="shared" si="44"/>
        <v>0</v>
      </c>
      <c r="CP15" s="105">
        <f t="shared" si="45"/>
        <v>0</v>
      </c>
      <c r="CQ15" s="105">
        <f t="shared" si="46"/>
        <v>0</v>
      </c>
      <c r="CR15" s="109">
        <f t="shared" si="16"/>
        <v>0</v>
      </c>
      <c r="CS15" s="7"/>
      <c r="CT15" s="106">
        <f t="shared" si="17"/>
        <v>0</v>
      </c>
      <c r="CU15" s="105">
        <f t="shared" si="47"/>
        <v>0</v>
      </c>
      <c r="CV15" s="105">
        <f t="shared" si="18"/>
        <v>0</v>
      </c>
      <c r="CW15" s="105">
        <f t="shared" si="19"/>
        <v>0</v>
      </c>
      <c r="CX15" s="109">
        <f t="shared" si="20"/>
        <v>0</v>
      </c>
      <c r="CY15" s="7"/>
      <c r="CZ15" s="106">
        <f t="shared" si="21"/>
        <v>0</v>
      </c>
      <c r="DA15" s="105">
        <f t="shared" si="48"/>
        <v>0</v>
      </c>
      <c r="DB15" s="105">
        <f t="shared" si="49"/>
        <v>0</v>
      </c>
      <c r="DC15" s="105">
        <f t="shared" si="22"/>
        <v>0</v>
      </c>
      <c r="DD15" s="149">
        <f t="shared" si="23"/>
        <v>3000</v>
      </c>
      <c r="DE15" s="149">
        <f t="shared" si="24"/>
        <v>425400</v>
      </c>
      <c r="DF15" s="7"/>
      <c r="DG15" s="148">
        <f t="shared" si="25"/>
        <v>300</v>
      </c>
    </row>
    <row r="16" spans="1:111" ht="25.5" customHeight="1">
      <c r="A16" s="5"/>
      <c r="B16" s="5"/>
      <c r="C16" s="5"/>
      <c r="D16" s="5"/>
      <c r="E16" s="5"/>
      <c r="F16" s="5"/>
      <c r="G16" s="5"/>
      <c r="H16" s="5"/>
      <c r="I16" s="2"/>
      <c r="J16" s="2"/>
      <c r="K16" s="3"/>
      <c r="L16" s="146"/>
      <c r="M16" s="226"/>
      <c r="N16" s="8">
        <v>1.5</v>
      </c>
      <c r="O16" s="2" t="s">
        <v>74</v>
      </c>
      <c r="P16" s="7">
        <v>8100</v>
      </c>
      <c r="Q16" s="7">
        <v>174900</v>
      </c>
      <c r="R16" s="11">
        <v>0</v>
      </c>
      <c r="S16" s="13">
        <f t="shared" si="50"/>
        <v>174900</v>
      </c>
      <c r="T16" s="7">
        <v>174900</v>
      </c>
      <c r="U16" s="23"/>
      <c r="V16" s="7">
        <f t="shared" ref="V16:V28" si="53">Q16-T16-R16</f>
        <v>0</v>
      </c>
      <c r="W16" s="24"/>
      <c r="X16" s="16">
        <f t="shared" ref="X16:X28" si="54">R16+T16+V16</f>
        <v>174900</v>
      </c>
      <c r="Y16" s="12">
        <f t="shared" si="27"/>
        <v>174900</v>
      </c>
      <c r="Z16" s="265"/>
      <c r="AA16" s="265"/>
      <c r="AB16" s="228"/>
      <c r="AC16" s="228">
        <v>9</v>
      </c>
      <c r="AD16" s="228"/>
      <c r="AE16" s="228"/>
      <c r="AF16" s="7">
        <v>8451</v>
      </c>
      <c r="AG16" s="325">
        <f t="shared" si="28"/>
        <v>7935</v>
      </c>
      <c r="AH16" s="138">
        <v>7100</v>
      </c>
      <c r="AI16" s="325">
        <f t="shared" si="29"/>
        <v>6667</v>
      </c>
      <c r="AJ16" s="50"/>
      <c r="AK16" s="50"/>
      <c r="AL16" s="50"/>
      <c r="AM16" s="232"/>
      <c r="AN16" s="233"/>
      <c r="AO16" s="234"/>
      <c r="AP16" s="234"/>
      <c r="AQ16" s="235"/>
      <c r="AR16" s="232"/>
      <c r="AS16" s="233"/>
      <c r="AT16" s="234"/>
      <c r="AU16" s="234"/>
      <c r="AV16" s="235"/>
      <c r="AW16" s="235"/>
      <c r="AX16" s="234"/>
      <c r="AY16" s="234"/>
      <c r="AZ16" s="235"/>
      <c r="BA16" s="193"/>
      <c r="BB16" s="109">
        <f t="shared" si="0"/>
        <v>25</v>
      </c>
      <c r="BC16" s="106">
        <v>400</v>
      </c>
      <c r="BD16" s="106">
        <f t="shared" si="1"/>
        <v>400</v>
      </c>
      <c r="BE16" s="105">
        <f t="shared" si="51"/>
        <v>10000</v>
      </c>
      <c r="BF16" s="105">
        <f t="shared" si="52"/>
        <v>5000</v>
      </c>
      <c r="BG16" s="105">
        <f t="shared" si="30"/>
        <v>5000</v>
      </c>
      <c r="BH16" s="109">
        <f t="shared" si="2"/>
        <v>0</v>
      </c>
      <c r="BI16" s="7"/>
      <c r="BJ16" s="106">
        <f t="shared" si="3"/>
        <v>0</v>
      </c>
      <c r="BK16" s="105">
        <f>SUM(BL16:BM16)</f>
        <v>0</v>
      </c>
      <c r="BL16" s="105">
        <f>ROUNDDOWN(BH16*BJ16*1/2,0)</f>
        <v>0</v>
      </c>
      <c r="BM16" s="105">
        <f t="shared" si="33"/>
        <v>0</v>
      </c>
      <c r="BN16" s="109">
        <f t="shared" si="4"/>
        <v>0</v>
      </c>
      <c r="BO16" s="7"/>
      <c r="BP16" s="106">
        <f t="shared" si="5"/>
        <v>0</v>
      </c>
      <c r="BQ16" s="105">
        <f t="shared" si="34"/>
        <v>0</v>
      </c>
      <c r="BR16" s="105">
        <f t="shared" si="35"/>
        <v>0</v>
      </c>
      <c r="BS16" s="105">
        <f t="shared" si="36"/>
        <v>0</v>
      </c>
      <c r="BT16" s="109">
        <f t="shared" si="6"/>
        <v>0</v>
      </c>
      <c r="BU16" s="7"/>
      <c r="BV16" s="106">
        <f t="shared" si="7"/>
        <v>0</v>
      </c>
      <c r="BW16" s="105">
        <f t="shared" si="37"/>
        <v>0</v>
      </c>
      <c r="BX16" s="105">
        <f t="shared" si="8"/>
        <v>0</v>
      </c>
      <c r="BY16" s="105">
        <f t="shared" si="9"/>
        <v>0</v>
      </c>
      <c r="BZ16" s="109">
        <f t="shared" si="10"/>
        <v>0</v>
      </c>
      <c r="CA16" s="7"/>
      <c r="CB16" s="106">
        <f t="shared" si="11"/>
        <v>0</v>
      </c>
      <c r="CC16" s="105">
        <f t="shared" si="38"/>
        <v>0</v>
      </c>
      <c r="CD16" s="105">
        <f t="shared" si="39"/>
        <v>0</v>
      </c>
      <c r="CE16" s="105">
        <f t="shared" si="40"/>
        <v>0</v>
      </c>
      <c r="CF16" s="109">
        <f t="shared" si="12"/>
        <v>0</v>
      </c>
      <c r="CG16" s="7"/>
      <c r="CH16" s="106">
        <f t="shared" si="13"/>
        <v>0</v>
      </c>
      <c r="CI16" s="105">
        <f t="shared" si="41"/>
        <v>0</v>
      </c>
      <c r="CJ16" s="105">
        <f t="shared" si="42"/>
        <v>0</v>
      </c>
      <c r="CK16" s="105">
        <f t="shared" si="43"/>
        <v>0</v>
      </c>
      <c r="CL16" s="109">
        <f t="shared" si="14"/>
        <v>0</v>
      </c>
      <c r="CM16" s="7"/>
      <c r="CN16" s="106">
        <f t="shared" si="15"/>
        <v>0</v>
      </c>
      <c r="CO16" s="105">
        <f t="shared" si="44"/>
        <v>0</v>
      </c>
      <c r="CP16" s="105">
        <f t="shared" si="45"/>
        <v>0</v>
      </c>
      <c r="CQ16" s="105">
        <f t="shared" si="46"/>
        <v>0</v>
      </c>
      <c r="CR16" s="109">
        <f t="shared" si="16"/>
        <v>0</v>
      </c>
      <c r="CS16" s="7"/>
      <c r="CT16" s="106">
        <f t="shared" si="17"/>
        <v>0</v>
      </c>
      <c r="CU16" s="105">
        <f t="shared" si="47"/>
        <v>0</v>
      </c>
      <c r="CV16" s="105">
        <f t="shared" si="18"/>
        <v>0</v>
      </c>
      <c r="CW16" s="105">
        <f t="shared" si="19"/>
        <v>0</v>
      </c>
      <c r="CX16" s="109">
        <f t="shared" si="20"/>
        <v>0</v>
      </c>
      <c r="CY16" s="7"/>
      <c r="CZ16" s="106">
        <f t="shared" si="21"/>
        <v>0</v>
      </c>
      <c r="DA16" s="105">
        <f t="shared" si="48"/>
        <v>0</v>
      </c>
      <c r="DB16" s="105">
        <f t="shared" si="49"/>
        <v>0</v>
      </c>
      <c r="DC16" s="105">
        <f t="shared" si="22"/>
        <v>0</v>
      </c>
      <c r="DD16" s="149">
        <f t="shared" si="23"/>
        <v>5000</v>
      </c>
      <c r="DE16" s="149">
        <f t="shared" si="24"/>
        <v>169900</v>
      </c>
      <c r="DF16" s="7"/>
      <c r="DG16" s="148">
        <f t="shared" si="25"/>
        <v>400</v>
      </c>
    </row>
    <row r="17" spans="1:111" ht="25.5" customHeight="1">
      <c r="A17" s="5"/>
      <c r="B17" s="5"/>
      <c r="C17" s="5"/>
      <c r="D17" s="5"/>
      <c r="E17" s="5"/>
      <c r="F17" s="5"/>
      <c r="G17" s="5"/>
      <c r="H17" s="5"/>
      <c r="I17" s="2"/>
      <c r="J17" s="2"/>
      <c r="K17" s="3"/>
      <c r="L17" s="146"/>
      <c r="M17" s="226"/>
      <c r="N17" s="8">
        <v>1.5</v>
      </c>
      <c r="O17" s="2" t="s">
        <v>20</v>
      </c>
      <c r="P17" s="7">
        <v>19189</v>
      </c>
      <c r="Q17" s="7">
        <v>513300</v>
      </c>
      <c r="R17" s="11">
        <v>200000</v>
      </c>
      <c r="S17" s="13">
        <f t="shared" si="50"/>
        <v>313300</v>
      </c>
      <c r="T17" s="7">
        <v>200000</v>
      </c>
      <c r="U17" s="23"/>
      <c r="V17" s="7">
        <f>Q17-T17-R17</f>
        <v>113300</v>
      </c>
      <c r="W17" s="24"/>
      <c r="X17" s="16">
        <f t="shared" si="54"/>
        <v>513300</v>
      </c>
      <c r="Y17" s="12">
        <f t="shared" si="27"/>
        <v>513300</v>
      </c>
      <c r="Z17" s="264"/>
      <c r="AA17" s="264"/>
      <c r="AB17" s="228"/>
      <c r="AC17" s="228"/>
      <c r="AD17" s="228">
        <v>65</v>
      </c>
      <c r="AE17" s="228"/>
      <c r="AF17" s="138">
        <v>15991</v>
      </c>
      <c r="AG17" s="325">
        <f t="shared" si="28"/>
        <v>20772</v>
      </c>
      <c r="AH17" s="138">
        <v>13592</v>
      </c>
      <c r="AI17" s="325">
        <f t="shared" si="29"/>
        <v>17656</v>
      </c>
      <c r="AJ17" s="7"/>
      <c r="AK17" s="7"/>
      <c r="AL17" s="7"/>
      <c r="AM17" s="230"/>
      <c r="AN17" s="231"/>
      <c r="AO17" s="230"/>
      <c r="AP17" s="230"/>
      <c r="AQ17" s="231"/>
      <c r="AR17" s="230"/>
      <c r="AS17" s="231"/>
      <c r="AT17" s="230">
        <v>3</v>
      </c>
      <c r="AU17" s="230" t="s">
        <v>126</v>
      </c>
      <c r="AV17" s="231">
        <v>65</v>
      </c>
      <c r="AW17" s="231" t="s">
        <v>139</v>
      </c>
      <c r="AX17" s="230">
        <v>3</v>
      </c>
      <c r="AY17" s="230" t="s">
        <v>127</v>
      </c>
      <c r="AZ17" s="231">
        <v>65</v>
      </c>
      <c r="BA17" s="192"/>
      <c r="BB17" s="109">
        <f t="shared" si="0"/>
        <v>30</v>
      </c>
      <c r="BC17" s="106">
        <v>500</v>
      </c>
      <c r="BD17" s="106">
        <f t="shared" si="1"/>
        <v>350</v>
      </c>
      <c r="BE17" s="105">
        <f t="shared" si="51"/>
        <v>10500</v>
      </c>
      <c r="BF17" s="105">
        <f t="shared" si="52"/>
        <v>5250</v>
      </c>
      <c r="BG17" s="105">
        <f t="shared" si="30"/>
        <v>5250</v>
      </c>
      <c r="BH17" s="109">
        <f t="shared" si="2"/>
        <v>0</v>
      </c>
      <c r="BI17" s="7"/>
      <c r="BJ17" s="106">
        <f t="shared" si="3"/>
        <v>0</v>
      </c>
      <c r="BK17" s="105">
        <f t="shared" ref="BK17:BK28" si="55">SUM(BL17:BM17)</f>
        <v>0</v>
      </c>
      <c r="BL17" s="105">
        <f t="shared" ref="BL17:BL28" si="56">ROUNDDOWN(BH17*BJ17*1/2,0)</f>
        <v>0</v>
      </c>
      <c r="BM17" s="105">
        <f t="shared" si="33"/>
        <v>0</v>
      </c>
      <c r="BN17" s="109">
        <f t="shared" si="4"/>
        <v>0</v>
      </c>
      <c r="BO17" s="7"/>
      <c r="BP17" s="106">
        <f t="shared" si="5"/>
        <v>0</v>
      </c>
      <c r="BQ17" s="105">
        <f t="shared" si="34"/>
        <v>0</v>
      </c>
      <c r="BR17" s="105">
        <f t="shared" si="35"/>
        <v>0</v>
      </c>
      <c r="BS17" s="105">
        <f t="shared" si="36"/>
        <v>0</v>
      </c>
      <c r="BT17" s="109">
        <f t="shared" si="6"/>
        <v>0</v>
      </c>
      <c r="BU17" s="7"/>
      <c r="BV17" s="106">
        <f t="shared" si="7"/>
        <v>0</v>
      </c>
      <c r="BW17" s="105">
        <f t="shared" si="37"/>
        <v>0</v>
      </c>
      <c r="BX17" s="105">
        <f t="shared" si="8"/>
        <v>0</v>
      </c>
      <c r="BY17" s="105">
        <f t="shared" si="9"/>
        <v>0</v>
      </c>
      <c r="BZ17" s="109">
        <f t="shared" si="10"/>
        <v>0</v>
      </c>
      <c r="CA17" s="7"/>
      <c r="CB17" s="106">
        <f t="shared" si="11"/>
        <v>0</v>
      </c>
      <c r="CC17" s="105">
        <f t="shared" si="38"/>
        <v>0</v>
      </c>
      <c r="CD17" s="105">
        <f t="shared" si="39"/>
        <v>0</v>
      </c>
      <c r="CE17" s="105">
        <f t="shared" si="40"/>
        <v>0</v>
      </c>
      <c r="CF17" s="109">
        <f t="shared" si="12"/>
        <v>0</v>
      </c>
      <c r="CG17" s="7"/>
      <c r="CH17" s="106">
        <f t="shared" si="13"/>
        <v>0</v>
      </c>
      <c r="CI17" s="105">
        <f t="shared" si="41"/>
        <v>0</v>
      </c>
      <c r="CJ17" s="105">
        <f t="shared" si="42"/>
        <v>0</v>
      </c>
      <c r="CK17" s="105">
        <f t="shared" si="43"/>
        <v>0</v>
      </c>
      <c r="CL17" s="109">
        <f t="shared" si="14"/>
        <v>0</v>
      </c>
      <c r="CM17" s="7"/>
      <c r="CN17" s="106">
        <f t="shared" si="15"/>
        <v>0</v>
      </c>
      <c r="CO17" s="105">
        <f t="shared" si="44"/>
        <v>0</v>
      </c>
      <c r="CP17" s="105">
        <f t="shared" si="45"/>
        <v>0</v>
      </c>
      <c r="CQ17" s="105">
        <f t="shared" si="46"/>
        <v>0</v>
      </c>
      <c r="CR17" s="109">
        <f t="shared" si="16"/>
        <v>0</v>
      </c>
      <c r="CS17" s="7"/>
      <c r="CT17" s="106">
        <f t="shared" si="17"/>
        <v>0</v>
      </c>
      <c r="CU17" s="105">
        <f t="shared" si="47"/>
        <v>0</v>
      </c>
      <c r="CV17" s="105">
        <f t="shared" si="18"/>
        <v>0</v>
      </c>
      <c r="CW17" s="105">
        <f t="shared" si="19"/>
        <v>0</v>
      </c>
      <c r="CX17" s="109">
        <f t="shared" si="20"/>
        <v>0</v>
      </c>
      <c r="CY17" s="7"/>
      <c r="CZ17" s="106">
        <f t="shared" si="21"/>
        <v>0</v>
      </c>
      <c r="DA17" s="105">
        <f t="shared" si="48"/>
        <v>0</v>
      </c>
      <c r="DB17" s="105">
        <f t="shared" si="49"/>
        <v>0</v>
      </c>
      <c r="DC17" s="105">
        <f t="shared" si="22"/>
        <v>0</v>
      </c>
      <c r="DD17" s="149">
        <f t="shared" si="23"/>
        <v>5250</v>
      </c>
      <c r="DE17" s="149">
        <f t="shared" si="24"/>
        <v>508050</v>
      </c>
      <c r="DF17" s="7"/>
      <c r="DG17" s="148">
        <f t="shared" si="25"/>
        <v>500</v>
      </c>
    </row>
    <row r="18" spans="1:111" ht="25.5" customHeight="1">
      <c r="A18" s="5"/>
      <c r="B18" s="5"/>
      <c r="C18" s="5"/>
      <c r="D18" s="5"/>
      <c r="E18" s="5"/>
      <c r="F18" s="5"/>
      <c r="G18" s="5"/>
      <c r="H18" s="5"/>
      <c r="I18" s="2">
        <v>3</v>
      </c>
      <c r="J18" s="2"/>
      <c r="K18" s="2"/>
      <c r="L18" s="147"/>
      <c r="M18" s="226"/>
      <c r="N18" s="8">
        <v>1.5</v>
      </c>
      <c r="O18" s="2" t="s">
        <v>73</v>
      </c>
      <c r="P18" s="7">
        <v>17200</v>
      </c>
      <c r="Q18" s="7">
        <v>350800</v>
      </c>
      <c r="R18" s="11">
        <v>0</v>
      </c>
      <c r="S18" s="13">
        <f t="shared" si="50"/>
        <v>350800</v>
      </c>
      <c r="T18" s="7">
        <v>350800</v>
      </c>
      <c r="U18" s="23"/>
      <c r="V18" s="7">
        <f t="shared" si="53"/>
        <v>0</v>
      </c>
      <c r="W18" s="24"/>
      <c r="X18" s="16">
        <f t="shared" si="54"/>
        <v>350800</v>
      </c>
      <c r="Y18" s="12">
        <f t="shared" si="27"/>
        <v>350800</v>
      </c>
      <c r="Z18" s="15">
        <v>23</v>
      </c>
      <c r="AA18" s="15">
        <v>23</v>
      </c>
      <c r="AB18" s="228">
        <v>23</v>
      </c>
      <c r="AC18" s="228"/>
      <c r="AD18" s="228"/>
      <c r="AE18" s="228"/>
      <c r="AF18" s="7">
        <v>20240</v>
      </c>
      <c r="AG18" s="325">
        <f t="shared" si="28"/>
        <v>20240</v>
      </c>
      <c r="AH18" s="138">
        <v>17200</v>
      </c>
      <c r="AI18" s="325">
        <f t="shared" si="29"/>
        <v>17200</v>
      </c>
      <c r="AJ18" s="7" t="s">
        <v>80</v>
      </c>
      <c r="AK18" s="7"/>
      <c r="AL18" s="7"/>
      <c r="AM18" s="230">
        <v>1</v>
      </c>
      <c r="AN18" s="231">
        <v>23</v>
      </c>
      <c r="AO18" s="230"/>
      <c r="AP18" s="230"/>
      <c r="AQ18" s="231"/>
      <c r="AR18" s="230"/>
      <c r="AS18" s="231"/>
      <c r="AT18" s="230"/>
      <c r="AU18" s="230"/>
      <c r="AV18" s="231"/>
      <c r="AW18" s="231"/>
      <c r="AX18" s="230"/>
      <c r="AY18" s="230"/>
      <c r="AZ18" s="231"/>
      <c r="BA18" s="192"/>
      <c r="BB18" s="109">
        <f t="shared" si="0"/>
        <v>20</v>
      </c>
      <c r="BC18" s="106">
        <v>600</v>
      </c>
      <c r="BD18" s="106">
        <f t="shared" si="1"/>
        <v>600</v>
      </c>
      <c r="BE18" s="105">
        <f t="shared" si="51"/>
        <v>12000</v>
      </c>
      <c r="BF18" s="105">
        <f t="shared" si="52"/>
        <v>6000</v>
      </c>
      <c r="BG18" s="105">
        <f>ROUNDDOWN(BB18*BD18*1/2,0)</f>
        <v>6000</v>
      </c>
      <c r="BH18" s="109">
        <f t="shared" si="2"/>
        <v>0</v>
      </c>
      <c r="BI18" s="7"/>
      <c r="BJ18" s="106">
        <f t="shared" si="3"/>
        <v>0</v>
      </c>
      <c r="BK18" s="105">
        <f t="shared" si="55"/>
        <v>0</v>
      </c>
      <c r="BL18" s="105">
        <f t="shared" si="56"/>
        <v>0</v>
      </c>
      <c r="BM18" s="105">
        <f t="shared" si="33"/>
        <v>0</v>
      </c>
      <c r="BN18" s="109">
        <f t="shared" si="4"/>
        <v>0</v>
      </c>
      <c r="BO18" s="7"/>
      <c r="BP18" s="106">
        <f t="shared" si="5"/>
        <v>0</v>
      </c>
      <c r="BQ18" s="105">
        <f t="shared" si="34"/>
        <v>0</v>
      </c>
      <c r="BR18" s="105">
        <f t="shared" si="35"/>
        <v>0</v>
      </c>
      <c r="BS18" s="105">
        <f t="shared" si="36"/>
        <v>0</v>
      </c>
      <c r="BT18" s="109">
        <f t="shared" si="6"/>
        <v>0</v>
      </c>
      <c r="BU18" s="7"/>
      <c r="BV18" s="106">
        <f t="shared" si="7"/>
        <v>0</v>
      </c>
      <c r="BW18" s="105">
        <f t="shared" si="37"/>
        <v>0</v>
      </c>
      <c r="BX18" s="105">
        <f t="shared" si="8"/>
        <v>0</v>
      </c>
      <c r="BY18" s="105">
        <f t="shared" si="9"/>
        <v>0</v>
      </c>
      <c r="BZ18" s="109">
        <f t="shared" si="10"/>
        <v>0</v>
      </c>
      <c r="CA18" s="7"/>
      <c r="CB18" s="106">
        <f t="shared" si="11"/>
        <v>0</v>
      </c>
      <c r="CC18" s="105">
        <f t="shared" si="38"/>
        <v>0</v>
      </c>
      <c r="CD18" s="105">
        <f t="shared" si="39"/>
        <v>0</v>
      </c>
      <c r="CE18" s="105">
        <f t="shared" si="40"/>
        <v>0</v>
      </c>
      <c r="CF18" s="109">
        <f t="shared" si="12"/>
        <v>0</v>
      </c>
      <c r="CG18" s="7"/>
      <c r="CH18" s="106">
        <f t="shared" si="13"/>
        <v>0</v>
      </c>
      <c r="CI18" s="105">
        <f t="shared" si="41"/>
        <v>0</v>
      </c>
      <c r="CJ18" s="105">
        <f t="shared" si="42"/>
        <v>0</v>
      </c>
      <c r="CK18" s="105">
        <f t="shared" si="43"/>
        <v>0</v>
      </c>
      <c r="CL18" s="109">
        <f t="shared" si="14"/>
        <v>0</v>
      </c>
      <c r="CM18" s="7"/>
      <c r="CN18" s="106">
        <f t="shared" si="15"/>
        <v>0</v>
      </c>
      <c r="CO18" s="105">
        <f t="shared" si="44"/>
        <v>0</v>
      </c>
      <c r="CP18" s="105">
        <f t="shared" si="45"/>
        <v>0</v>
      </c>
      <c r="CQ18" s="105">
        <f t="shared" si="46"/>
        <v>0</v>
      </c>
      <c r="CR18" s="109">
        <f t="shared" si="16"/>
        <v>0</v>
      </c>
      <c r="CS18" s="7"/>
      <c r="CT18" s="106">
        <f t="shared" si="17"/>
        <v>0</v>
      </c>
      <c r="CU18" s="105">
        <f t="shared" si="47"/>
        <v>0</v>
      </c>
      <c r="CV18" s="105">
        <f t="shared" si="18"/>
        <v>0</v>
      </c>
      <c r="CW18" s="105">
        <f t="shared" si="19"/>
        <v>0</v>
      </c>
      <c r="CX18" s="109">
        <f t="shared" si="20"/>
        <v>0</v>
      </c>
      <c r="CY18" s="7"/>
      <c r="CZ18" s="106">
        <f t="shared" si="21"/>
        <v>0</v>
      </c>
      <c r="DA18" s="105">
        <f t="shared" si="48"/>
        <v>0</v>
      </c>
      <c r="DB18" s="105">
        <f t="shared" si="49"/>
        <v>0</v>
      </c>
      <c r="DC18" s="105">
        <f t="shared" si="22"/>
        <v>0</v>
      </c>
      <c r="DD18" s="149">
        <f t="shared" si="23"/>
        <v>6000</v>
      </c>
      <c r="DE18" s="149">
        <f t="shared" si="24"/>
        <v>344800</v>
      </c>
      <c r="DF18" s="7"/>
      <c r="DG18" s="148">
        <f t="shared" si="25"/>
        <v>600</v>
      </c>
    </row>
    <row r="19" spans="1:111" ht="25.5" customHeight="1">
      <c r="A19" s="5"/>
      <c r="B19" s="5"/>
      <c r="C19" s="5"/>
      <c r="D19" s="5"/>
      <c r="E19" s="5"/>
      <c r="F19" s="5"/>
      <c r="G19" s="5"/>
      <c r="H19" s="5"/>
      <c r="I19" s="2">
        <v>4</v>
      </c>
      <c r="J19" s="2"/>
      <c r="K19" s="3"/>
      <c r="L19" s="146"/>
      <c r="M19" s="226"/>
      <c r="N19" s="8">
        <v>1.5</v>
      </c>
      <c r="O19" s="2" t="s">
        <v>73</v>
      </c>
      <c r="P19" s="7">
        <v>34000</v>
      </c>
      <c r="Q19" s="7">
        <v>693600</v>
      </c>
      <c r="R19" s="11">
        <v>300000</v>
      </c>
      <c r="S19" s="13">
        <f t="shared" si="50"/>
        <v>393600</v>
      </c>
      <c r="T19" s="7">
        <v>300000</v>
      </c>
      <c r="U19" s="23"/>
      <c r="V19" s="7">
        <f t="shared" si="53"/>
        <v>93600</v>
      </c>
      <c r="W19" s="24"/>
      <c r="X19" s="16">
        <f t="shared" si="54"/>
        <v>693600</v>
      </c>
      <c r="Y19" s="12">
        <f t="shared" si="27"/>
        <v>693600</v>
      </c>
      <c r="Z19" s="263">
        <v>70</v>
      </c>
      <c r="AA19" s="263">
        <v>70</v>
      </c>
      <c r="AB19" s="228">
        <v>50</v>
      </c>
      <c r="AC19" s="228"/>
      <c r="AD19" s="228"/>
      <c r="AE19" s="228"/>
      <c r="AF19" s="7">
        <v>40000</v>
      </c>
      <c r="AG19" s="325">
        <f t="shared" si="28"/>
        <v>40000</v>
      </c>
      <c r="AH19" s="138">
        <v>34000</v>
      </c>
      <c r="AI19" s="325">
        <f t="shared" si="29"/>
        <v>34000</v>
      </c>
      <c r="AJ19" s="7" t="s">
        <v>82</v>
      </c>
      <c r="AK19" s="7"/>
      <c r="AL19" s="7"/>
      <c r="AM19" s="230">
        <v>2</v>
      </c>
      <c r="AN19" s="231">
        <v>50</v>
      </c>
      <c r="AO19" s="230"/>
      <c r="AP19" s="230"/>
      <c r="AQ19" s="231"/>
      <c r="AR19" s="230"/>
      <c r="AS19" s="231"/>
      <c r="AT19" s="230"/>
      <c r="AU19" s="230"/>
      <c r="AV19" s="231"/>
      <c r="AW19" s="231"/>
      <c r="AX19" s="230"/>
      <c r="AY19" s="230"/>
      <c r="AZ19" s="231"/>
      <c r="BA19" s="192"/>
      <c r="BB19" s="109">
        <f t="shared" si="0"/>
        <v>20</v>
      </c>
      <c r="BC19" s="106">
        <v>700</v>
      </c>
      <c r="BD19" s="106">
        <f t="shared" si="1"/>
        <v>700</v>
      </c>
      <c r="BE19" s="105">
        <f t="shared" si="51"/>
        <v>14000</v>
      </c>
      <c r="BF19" s="105">
        <f t="shared" si="52"/>
        <v>7000</v>
      </c>
      <c r="BG19" s="105">
        <f t="shared" ref="BG19:BG28" si="57">ROUNDDOWN(BB19*BD19*1/2,0)</f>
        <v>7000</v>
      </c>
      <c r="BH19" s="109">
        <f t="shared" si="2"/>
        <v>0</v>
      </c>
      <c r="BI19" s="7"/>
      <c r="BJ19" s="106">
        <f t="shared" si="3"/>
        <v>0</v>
      </c>
      <c r="BK19" s="105">
        <f t="shared" si="55"/>
        <v>0</v>
      </c>
      <c r="BL19" s="105">
        <f t="shared" si="56"/>
        <v>0</v>
      </c>
      <c r="BM19" s="105">
        <f t="shared" si="33"/>
        <v>0</v>
      </c>
      <c r="BN19" s="109">
        <f t="shared" si="4"/>
        <v>0</v>
      </c>
      <c r="BO19" s="7"/>
      <c r="BP19" s="106">
        <f t="shared" si="5"/>
        <v>0</v>
      </c>
      <c r="BQ19" s="105">
        <f t="shared" si="34"/>
        <v>0</v>
      </c>
      <c r="BR19" s="105">
        <f t="shared" si="35"/>
        <v>0</v>
      </c>
      <c r="BS19" s="105">
        <f t="shared" si="36"/>
        <v>0</v>
      </c>
      <c r="BT19" s="109">
        <f t="shared" si="6"/>
        <v>0</v>
      </c>
      <c r="BU19" s="7"/>
      <c r="BV19" s="106">
        <f t="shared" si="7"/>
        <v>0</v>
      </c>
      <c r="BW19" s="105">
        <f t="shared" si="37"/>
        <v>0</v>
      </c>
      <c r="BX19" s="105">
        <f t="shared" si="8"/>
        <v>0</v>
      </c>
      <c r="BY19" s="105">
        <f t="shared" si="9"/>
        <v>0</v>
      </c>
      <c r="BZ19" s="109">
        <f t="shared" si="10"/>
        <v>0</v>
      </c>
      <c r="CA19" s="7"/>
      <c r="CB19" s="106">
        <f t="shared" si="11"/>
        <v>0</v>
      </c>
      <c r="CC19" s="105">
        <f t="shared" si="38"/>
        <v>0</v>
      </c>
      <c r="CD19" s="105">
        <f t="shared" si="39"/>
        <v>0</v>
      </c>
      <c r="CE19" s="105">
        <f t="shared" si="40"/>
        <v>0</v>
      </c>
      <c r="CF19" s="109">
        <f t="shared" si="12"/>
        <v>0</v>
      </c>
      <c r="CG19" s="7"/>
      <c r="CH19" s="106">
        <f t="shared" si="13"/>
        <v>0</v>
      </c>
      <c r="CI19" s="105">
        <f t="shared" si="41"/>
        <v>0</v>
      </c>
      <c r="CJ19" s="105">
        <f t="shared" si="42"/>
        <v>0</v>
      </c>
      <c r="CK19" s="105">
        <f t="shared" si="43"/>
        <v>0</v>
      </c>
      <c r="CL19" s="109">
        <f t="shared" si="14"/>
        <v>0</v>
      </c>
      <c r="CM19" s="7"/>
      <c r="CN19" s="106">
        <f t="shared" si="15"/>
        <v>0</v>
      </c>
      <c r="CO19" s="105">
        <f t="shared" si="44"/>
        <v>0</v>
      </c>
      <c r="CP19" s="105">
        <f t="shared" si="45"/>
        <v>0</v>
      </c>
      <c r="CQ19" s="105">
        <f t="shared" si="46"/>
        <v>0</v>
      </c>
      <c r="CR19" s="109">
        <f t="shared" si="16"/>
        <v>0</v>
      </c>
      <c r="CS19" s="7"/>
      <c r="CT19" s="106">
        <f t="shared" si="17"/>
        <v>0</v>
      </c>
      <c r="CU19" s="105">
        <f t="shared" si="47"/>
        <v>0</v>
      </c>
      <c r="CV19" s="105">
        <f t="shared" si="18"/>
        <v>0</v>
      </c>
      <c r="CW19" s="105">
        <f t="shared" si="19"/>
        <v>0</v>
      </c>
      <c r="CX19" s="109">
        <f t="shared" si="20"/>
        <v>0</v>
      </c>
      <c r="CY19" s="7"/>
      <c r="CZ19" s="106">
        <f t="shared" si="21"/>
        <v>0</v>
      </c>
      <c r="DA19" s="105">
        <f t="shared" si="48"/>
        <v>0</v>
      </c>
      <c r="DB19" s="105">
        <f t="shared" si="49"/>
        <v>0</v>
      </c>
      <c r="DC19" s="105">
        <f t="shared" si="22"/>
        <v>0</v>
      </c>
      <c r="DD19" s="149">
        <f t="shared" si="23"/>
        <v>7000</v>
      </c>
      <c r="DE19" s="149">
        <f t="shared" si="24"/>
        <v>686600</v>
      </c>
      <c r="DF19" s="7"/>
      <c r="DG19" s="148">
        <f t="shared" si="25"/>
        <v>700</v>
      </c>
    </row>
    <row r="20" spans="1:111" ht="25.5" customHeight="1">
      <c r="A20" s="5"/>
      <c r="B20" s="5"/>
      <c r="C20" s="5"/>
      <c r="D20" s="5"/>
      <c r="E20" s="5"/>
      <c r="F20" s="5"/>
      <c r="G20" s="5"/>
      <c r="H20" s="5"/>
      <c r="I20" s="2"/>
      <c r="J20" s="2"/>
      <c r="K20" s="3"/>
      <c r="L20" s="146"/>
      <c r="M20" s="226"/>
      <c r="N20" s="8">
        <v>1.5</v>
      </c>
      <c r="O20" s="2" t="s">
        <v>74</v>
      </c>
      <c r="P20" s="7">
        <v>12700</v>
      </c>
      <c r="Q20" s="7">
        <v>274300</v>
      </c>
      <c r="R20" s="11">
        <v>0</v>
      </c>
      <c r="S20" s="13">
        <f t="shared" si="50"/>
        <v>274300</v>
      </c>
      <c r="T20" s="7">
        <v>274300</v>
      </c>
      <c r="U20" s="23"/>
      <c r="V20" s="7">
        <f t="shared" si="53"/>
        <v>0</v>
      </c>
      <c r="W20" s="24"/>
      <c r="X20" s="16">
        <f t="shared" si="54"/>
        <v>274300</v>
      </c>
      <c r="Y20" s="12">
        <f t="shared" si="27"/>
        <v>274300</v>
      </c>
      <c r="Z20" s="264"/>
      <c r="AA20" s="264"/>
      <c r="AB20" s="228"/>
      <c r="AC20" s="228">
        <v>20</v>
      </c>
      <c r="AD20" s="228"/>
      <c r="AE20" s="228"/>
      <c r="AF20" s="7">
        <v>15024</v>
      </c>
      <c r="AG20" s="325">
        <f t="shared" si="28"/>
        <v>14108</v>
      </c>
      <c r="AH20" s="138">
        <v>12700</v>
      </c>
      <c r="AI20" s="325">
        <f t="shared" si="29"/>
        <v>11925</v>
      </c>
      <c r="AJ20" s="7"/>
      <c r="AK20" s="7"/>
      <c r="AL20" s="7"/>
      <c r="AM20" s="230"/>
      <c r="AN20" s="231"/>
      <c r="AO20" s="230"/>
      <c r="AP20" s="230"/>
      <c r="AQ20" s="231"/>
      <c r="AR20" s="230"/>
      <c r="AS20" s="231"/>
      <c r="AT20" s="230"/>
      <c r="AU20" s="230"/>
      <c r="AV20" s="231"/>
      <c r="AW20" s="231"/>
      <c r="AX20" s="230"/>
      <c r="AY20" s="230"/>
      <c r="AZ20" s="231"/>
      <c r="BA20" s="192"/>
      <c r="BB20" s="109">
        <f t="shared" si="0"/>
        <v>25</v>
      </c>
      <c r="BC20" s="106">
        <v>800</v>
      </c>
      <c r="BD20" s="106">
        <f t="shared" si="1"/>
        <v>800</v>
      </c>
      <c r="BE20" s="105">
        <f t="shared" si="51"/>
        <v>20000</v>
      </c>
      <c r="BF20" s="105">
        <f>ROUNDDOWN(BB20*BD20*1/2,0)</f>
        <v>10000</v>
      </c>
      <c r="BG20" s="105">
        <f t="shared" si="57"/>
        <v>10000</v>
      </c>
      <c r="BH20" s="109">
        <f t="shared" si="2"/>
        <v>0</v>
      </c>
      <c r="BI20" s="7"/>
      <c r="BJ20" s="106">
        <f t="shared" si="3"/>
        <v>0</v>
      </c>
      <c r="BK20" s="105">
        <f t="shared" si="55"/>
        <v>0</v>
      </c>
      <c r="BL20" s="105">
        <f t="shared" si="56"/>
        <v>0</v>
      </c>
      <c r="BM20" s="105">
        <f t="shared" si="33"/>
        <v>0</v>
      </c>
      <c r="BN20" s="109">
        <f t="shared" si="4"/>
        <v>0</v>
      </c>
      <c r="BO20" s="7"/>
      <c r="BP20" s="106">
        <f t="shared" si="5"/>
        <v>0</v>
      </c>
      <c r="BQ20" s="105">
        <f t="shared" si="34"/>
        <v>0</v>
      </c>
      <c r="BR20" s="105">
        <f t="shared" si="35"/>
        <v>0</v>
      </c>
      <c r="BS20" s="105">
        <f t="shared" si="36"/>
        <v>0</v>
      </c>
      <c r="BT20" s="109">
        <f t="shared" si="6"/>
        <v>0</v>
      </c>
      <c r="BU20" s="7"/>
      <c r="BV20" s="106">
        <f t="shared" si="7"/>
        <v>0</v>
      </c>
      <c r="BW20" s="105">
        <f t="shared" si="37"/>
        <v>0</v>
      </c>
      <c r="BX20" s="105">
        <f t="shared" si="8"/>
        <v>0</v>
      </c>
      <c r="BY20" s="105">
        <f t="shared" si="9"/>
        <v>0</v>
      </c>
      <c r="BZ20" s="109">
        <f t="shared" si="10"/>
        <v>0</v>
      </c>
      <c r="CA20" s="7"/>
      <c r="CB20" s="106">
        <f t="shared" si="11"/>
        <v>0</v>
      </c>
      <c r="CC20" s="105">
        <f t="shared" si="38"/>
        <v>0</v>
      </c>
      <c r="CD20" s="105">
        <f t="shared" si="39"/>
        <v>0</v>
      </c>
      <c r="CE20" s="105">
        <f t="shared" si="40"/>
        <v>0</v>
      </c>
      <c r="CF20" s="109">
        <f t="shared" si="12"/>
        <v>0</v>
      </c>
      <c r="CG20" s="7"/>
      <c r="CH20" s="106">
        <f t="shared" si="13"/>
        <v>0</v>
      </c>
      <c r="CI20" s="105">
        <f t="shared" si="41"/>
        <v>0</v>
      </c>
      <c r="CJ20" s="105">
        <f t="shared" si="42"/>
        <v>0</v>
      </c>
      <c r="CK20" s="105">
        <f t="shared" si="43"/>
        <v>0</v>
      </c>
      <c r="CL20" s="109">
        <f t="shared" si="14"/>
        <v>0</v>
      </c>
      <c r="CM20" s="7"/>
      <c r="CN20" s="106">
        <f t="shared" si="15"/>
        <v>0</v>
      </c>
      <c r="CO20" s="105">
        <f t="shared" si="44"/>
        <v>0</v>
      </c>
      <c r="CP20" s="105">
        <f t="shared" si="45"/>
        <v>0</v>
      </c>
      <c r="CQ20" s="105">
        <f t="shared" si="46"/>
        <v>0</v>
      </c>
      <c r="CR20" s="109">
        <f t="shared" si="16"/>
        <v>0</v>
      </c>
      <c r="CS20" s="7"/>
      <c r="CT20" s="106">
        <f t="shared" si="17"/>
        <v>0</v>
      </c>
      <c r="CU20" s="105">
        <f t="shared" si="47"/>
        <v>0</v>
      </c>
      <c r="CV20" s="105">
        <f t="shared" si="18"/>
        <v>0</v>
      </c>
      <c r="CW20" s="105">
        <f t="shared" si="19"/>
        <v>0</v>
      </c>
      <c r="CX20" s="109">
        <f t="shared" si="20"/>
        <v>0</v>
      </c>
      <c r="CY20" s="7"/>
      <c r="CZ20" s="106">
        <f t="shared" si="21"/>
        <v>0</v>
      </c>
      <c r="DA20" s="105">
        <f t="shared" si="48"/>
        <v>0</v>
      </c>
      <c r="DB20" s="105">
        <f t="shared" si="49"/>
        <v>0</v>
      </c>
      <c r="DC20" s="105">
        <f t="shared" si="22"/>
        <v>0</v>
      </c>
      <c r="DD20" s="149">
        <f t="shared" si="23"/>
        <v>10000</v>
      </c>
      <c r="DE20" s="149">
        <f t="shared" si="24"/>
        <v>264300</v>
      </c>
      <c r="DF20" s="7"/>
      <c r="DG20" s="148">
        <f t="shared" si="25"/>
        <v>800</v>
      </c>
    </row>
    <row r="21" spans="1:111" ht="25.5" customHeight="1">
      <c r="A21" s="5"/>
      <c r="B21" s="5"/>
      <c r="C21" s="5"/>
      <c r="D21" s="5"/>
      <c r="E21" s="5"/>
      <c r="F21" s="5"/>
      <c r="G21" s="5"/>
      <c r="H21" s="5"/>
      <c r="I21" s="2">
        <v>5</v>
      </c>
      <c r="J21" s="2"/>
      <c r="K21" s="2"/>
      <c r="L21" s="147"/>
      <c r="M21" s="226"/>
      <c r="N21" s="8">
        <v>1.5</v>
      </c>
      <c r="O21" s="2" t="s">
        <v>74</v>
      </c>
      <c r="P21" s="7">
        <v>9500</v>
      </c>
      <c r="Q21" s="7">
        <v>205200</v>
      </c>
      <c r="R21" s="11">
        <v>0</v>
      </c>
      <c r="S21" s="13">
        <f t="shared" si="50"/>
        <v>205200</v>
      </c>
      <c r="T21" s="7">
        <v>205200</v>
      </c>
      <c r="U21" s="23"/>
      <c r="V21" s="7">
        <f t="shared" si="53"/>
        <v>0</v>
      </c>
      <c r="W21" s="24"/>
      <c r="X21" s="16">
        <f t="shared" si="54"/>
        <v>205200</v>
      </c>
      <c r="Y21" s="12">
        <f t="shared" si="27"/>
        <v>205200</v>
      </c>
      <c r="Z21" s="15">
        <v>15</v>
      </c>
      <c r="AA21" s="15">
        <v>15</v>
      </c>
      <c r="AB21" s="228"/>
      <c r="AC21" s="228">
        <v>15</v>
      </c>
      <c r="AD21" s="228"/>
      <c r="AE21" s="228"/>
      <c r="AF21" s="7">
        <v>11268</v>
      </c>
      <c r="AG21" s="325">
        <f t="shared" si="28"/>
        <v>10581</v>
      </c>
      <c r="AH21" s="138">
        <v>9500</v>
      </c>
      <c r="AI21" s="325">
        <f t="shared" si="29"/>
        <v>8921</v>
      </c>
      <c r="AJ21" s="7" t="s">
        <v>82</v>
      </c>
      <c r="AK21" s="7"/>
      <c r="AL21" s="7"/>
      <c r="AM21" s="230">
        <v>1</v>
      </c>
      <c r="AN21" s="231">
        <v>15</v>
      </c>
      <c r="AO21" s="230"/>
      <c r="AP21" s="230"/>
      <c r="AQ21" s="231"/>
      <c r="AR21" s="230"/>
      <c r="AS21" s="231"/>
      <c r="AT21" s="230"/>
      <c r="AU21" s="230"/>
      <c r="AV21" s="231"/>
      <c r="AW21" s="231"/>
      <c r="AX21" s="230"/>
      <c r="AY21" s="230"/>
      <c r="AZ21" s="231"/>
      <c r="BA21" s="192"/>
      <c r="BB21" s="109">
        <f t="shared" si="0"/>
        <v>25</v>
      </c>
      <c r="BC21" s="106">
        <v>900</v>
      </c>
      <c r="BD21" s="106">
        <f t="shared" si="1"/>
        <v>900</v>
      </c>
      <c r="BE21" s="105">
        <f t="shared" ref="BE21:BE26" si="58">SUM(BF21:BG21)</f>
        <v>22500</v>
      </c>
      <c r="BF21" s="105">
        <f t="shared" ref="BF21:BF26" si="59">ROUNDDOWN(BB21*BD21*1/2,0)</f>
        <v>11250</v>
      </c>
      <c r="BG21" s="105">
        <f t="shared" ref="BG21:BG26" si="60">ROUNDDOWN(BB21*BD21*1/2,0)</f>
        <v>11250</v>
      </c>
      <c r="BH21" s="109">
        <f t="shared" si="2"/>
        <v>0</v>
      </c>
      <c r="BI21" s="7"/>
      <c r="BJ21" s="106">
        <f t="shared" si="3"/>
        <v>0</v>
      </c>
      <c r="BK21" s="105">
        <f t="shared" ref="BK21:BK26" si="61">SUM(BL21:BM21)</f>
        <v>0</v>
      </c>
      <c r="BL21" s="105">
        <f t="shared" ref="BL21:BL26" si="62">ROUNDDOWN(BH21*BJ21*1/2,0)</f>
        <v>0</v>
      </c>
      <c r="BM21" s="105">
        <f t="shared" ref="BM21:BM26" si="63">ROUNDDOWN(BH21*BJ21*1/2,0)</f>
        <v>0</v>
      </c>
      <c r="BN21" s="109">
        <f t="shared" si="4"/>
        <v>0</v>
      </c>
      <c r="BO21" s="7"/>
      <c r="BP21" s="106">
        <f t="shared" si="5"/>
        <v>0</v>
      </c>
      <c r="BQ21" s="105">
        <f t="shared" ref="BQ21:BQ26" si="64">SUM(BR21:BS21)</f>
        <v>0</v>
      </c>
      <c r="BR21" s="105">
        <f t="shared" ref="BR21:BR26" si="65">ROUNDDOWN(BN21*BP21*1/2,0)</f>
        <v>0</v>
      </c>
      <c r="BS21" s="105">
        <f t="shared" ref="BS21:BS26" si="66">ROUNDDOWN(BN21*BP21*1/2,0)</f>
        <v>0</v>
      </c>
      <c r="BT21" s="109">
        <f t="shared" si="6"/>
        <v>0</v>
      </c>
      <c r="BU21" s="7"/>
      <c r="BV21" s="106">
        <f t="shared" si="7"/>
        <v>0</v>
      </c>
      <c r="BW21" s="105">
        <f t="shared" ref="BW21:BW26" si="67">SUM(BX21:BY21)</f>
        <v>0</v>
      </c>
      <c r="BX21" s="105">
        <f t="shared" ref="BX21:BX26" si="68">ROUNDDOWN(BT21*BV21*1/2,0)</f>
        <v>0</v>
      </c>
      <c r="BY21" s="105">
        <f t="shared" ref="BY21:BY26" si="69">ROUNDDOWN(BT21*BV21*1/2,0)</f>
        <v>0</v>
      </c>
      <c r="BZ21" s="109">
        <f t="shared" si="10"/>
        <v>0</v>
      </c>
      <c r="CA21" s="7"/>
      <c r="CB21" s="106">
        <f t="shared" si="11"/>
        <v>0</v>
      </c>
      <c r="CC21" s="105">
        <f t="shared" ref="CC21:CC26" si="70">SUM(CD21:CE21)</f>
        <v>0</v>
      </c>
      <c r="CD21" s="105">
        <f t="shared" ref="CD21:CD26" si="71">ROUNDDOWN(BZ21*CB21*1/2,0)</f>
        <v>0</v>
      </c>
      <c r="CE21" s="105">
        <f t="shared" ref="CE21:CE26" si="72">ROUNDDOWN(BZ21*CB21*1/2,0)</f>
        <v>0</v>
      </c>
      <c r="CF21" s="109">
        <f t="shared" si="12"/>
        <v>0</v>
      </c>
      <c r="CG21" s="7"/>
      <c r="CH21" s="106">
        <f t="shared" si="13"/>
        <v>0</v>
      </c>
      <c r="CI21" s="105">
        <f t="shared" ref="CI21:CI26" si="73">SUM(CJ21:CK21)</f>
        <v>0</v>
      </c>
      <c r="CJ21" s="105">
        <f t="shared" ref="CJ21:CJ26" si="74">ROUNDDOWN(CF21*CH21*1/2,0)</f>
        <v>0</v>
      </c>
      <c r="CK21" s="105">
        <f t="shared" ref="CK21:CK26" si="75">ROUNDDOWN(CF21*CH21*1/2,0)</f>
        <v>0</v>
      </c>
      <c r="CL21" s="109">
        <f t="shared" si="14"/>
        <v>0</v>
      </c>
      <c r="CM21" s="7"/>
      <c r="CN21" s="106">
        <f t="shared" si="15"/>
        <v>0</v>
      </c>
      <c r="CO21" s="105">
        <f t="shared" ref="CO21:CO26" si="76">SUM(CP21:CQ21)</f>
        <v>0</v>
      </c>
      <c r="CP21" s="105">
        <f t="shared" ref="CP21:CP26" si="77">ROUNDDOWN(CL21*CN21*1/2,0)</f>
        <v>0</v>
      </c>
      <c r="CQ21" s="105">
        <f t="shared" ref="CQ21:CQ26" si="78">ROUNDDOWN(CL21*CN21*1/2,0)</f>
        <v>0</v>
      </c>
      <c r="CR21" s="109">
        <f t="shared" si="16"/>
        <v>0</v>
      </c>
      <c r="CS21" s="7"/>
      <c r="CT21" s="106">
        <f t="shared" si="17"/>
        <v>0</v>
      </c>
      <c r="CU21" s="105">
        <f t="shared" ref="CU21:CU26" si="79">SUM(CV21:CW21)</f>
        <v>0</v>
      </c>
      <c r="CV21" s="105">
        <f t="shared" ref="CV21:CV26" si="80">ROUNDDOWN(CR21*CT21*1/2,0)</f>
        <v>0</v>
      </c>
      <c r="CW21" s="105">
        <f t="shared" ref="CW21:CW26" si="81">ROUNDDOWN(CR21*CT21*1/2,0)</f>
        <v>0</v>
      </c>
      <c r="CX21" s="109">
        <f t="shared" si="20"/>
        <v>0</v>
      </c>
      <c r="CY21" s="7"/>
      <c r="CZ21" s="106">
        <f t="shared" si="21"/>
        <v>0</v>
      </c>
      <c r="DA21" s="105">
        <f t="shared" ref="DA21:DA26" si="82">SUM(DB21:DC21)</f>
        <v>0</v>
      </c>
      <c r="DB21" s="105">
        <f t="shared" si="49"/>
        <v>0</v>
      </c>
      <c r="DC21" s="105">
        <f t="shared" si="22"/>
        <v>0</v>
      </c>
      <c r="DD21" s="149">
        <f t="shared" si="23"/>
        <v>11250</v>
      </c>
      <c r="DE21" s="149">
        <f t="shared" si="24"/>
        <v>193950</v>
      </c>
      <c r="DF21" s="7"/>
      <c r="DG21" s="148">
        <f t="shared" si="25"/>
        <v>900</v>
      </c>
    </row>
    <row r="22" spans="1:111" ht="25.5" customHeight="1">
      <c r="A22" s="5"/>
      <c r="B22" s="5"/>
      <c r="C22" s="5"/>
      <c r="D22" s="5"/>
      <c r="E22" s="5"/>
      <c r="F22" s="5"/>
      <c r="G22" s="5"/>
      <c r="H22" s="5"/>
      <c r="I22" s="2">
        <v>6</v>
      </c>
      <c r="J22" s="2"/>
      <c r="K22" s="2"/>
      <c r="L22" s="147"/>
      <c r="M22" s="226"/>
      <c r="N22" s="8">
        <v>1.5</v>
      </c>
      <c r="O22" s="2" t="s">
        <v>20</v>
      </c>
      <c r="P22" s="7">
        <v>29200</v>
      </c>
      <c r="Q22" s="7">
        <v>595600</v>
      </c>
      <c r="R22" s="11">
        <v>0</v>
      </c>
      <c r="S22" s="13">
        <f t="shared" si="50"/>
        <v>595600</v>
      </c>
      <c r="T22" s="7">
        <v>595600</v>
      </c>
      <c r="U22" s="23"/>
      <c r="V22" s="7">
        <f t="shared" si="53"/>
        <v>0</v>
      </c>
      <c r="W22" s="24"/>
      <c r="X22" s="16">
        <f t="shared" si="54"/>
        <v>595600</v>
      </c>
      <c r="Y22" s="12">
        <f t="shared" si="27"/>
        <v>595600</v>
      </c>
      <c r="Z22" s="15">
        <v>43</v>
      </c>
      <c r="AA22" s="15">
        <v>43</v>
      </c>
      <c r="AB22" s="228"/>
      <c r="AC22" s="228"/>
      <c r="AD22" s="228">
        <v>43</v>
      </c>
      <c r="AE22" s="228"/>
      <c r="AF22" s="7">
        <v>34400</v>
      </c>
      <c r="AG22" s="325">
        <f t="shared" si="28"/>
        <v>44686</v>
      </c>
      <c r="AH22" s="138">
        <v>29200</v>
      </c>
      <c r="AI22" s="325">
        <f t="shared" si="29"/>
        <v>37931</v>
      </c>
      <c r="AJ22" s="7" t="s">
        <v>82</v>
      </c>
      <c r="AK22" s="7"/>
      <c r="AL22" s="7"/>
      <c r="AM22" s="230"/>
      <c r="AN22" s="231"/>
      <c r="AO22" s="230"/>
      <c r="AP22" s="230"/>
      <c r="AQ22" s="231"/>
      <c r="AR22" s="230"/>
      <c r="AS22" s="231"/>
      <c r="AT22" s="230">
        <v>2</v>
      </c>
      <c r="AU22" s="230" t="s">
        <v>129</v>
      </c>
      <c r="AV22" s="231">
        <v>43</v>
      </c>
      <c r="AW22" s="231" t="s">
        <v>139</v>
      </c>
      <c r="AX22" s="230">
        <v>2</v>
      </c>
      <c r="AY22" s="230" t="s">
        <v>126</v>
      </c>
      <c r="AZ22" s="231">
        <v>43</v>
      </c>
      <c r="BA22" s="192"/>
      <c r="BB22" s="109">
        <f t="shared" si="0"/>
        <v>30</v>
      </c>
      <c r="BC22" s="106">
        <v>1111.0999999999999</v>
      </c>
      <c r="BD22" s="106">
        <f t="shared" si="1"/>
        <v>777.76999999999987</v>
      </c>
      <c r="BE22" s="105">
        <f t="shared" si="58"/>
        <v>23332</v>
      </c>
      <c r="BF22" s="105">
        <f t="shared" si="59"/>
        <v>11666</v>
      </c>
      <c r="BG22" s="105">
        <f t="shared" si="60"/>
        <v>11666</v>
      </c>
      <c r="BH22" s="109">
        <f t="shared" si="2"/>
        <v>0</v>
      </c>
      <c r="BI22" s="7"/>
      <c r="BJ22" s="106">
        <f t="shared" si="3"/>
        <v>0</v>
      </c>
      <c r="BK22" s="105">
        <f t="shared" si="61"/>
        <v>0</v>
      </c>
      <c r="BL22" s="105">
        <f t="shared" si="62"/>
        <v>0</v>
      </c>
      <c r="BM22" s="105">
        <f t="shared" si="63"/>
        <v>0</v>
      </c>
      <c r="BN22" s="109">
        <f t="shared" si="4"/>
        <v>0</v>
      </c>
      <c r="BO22" s="7"/>
      <c r="BP22" s="106">
        <f t="shared" si="5"/>
        <v>0</v>
      </c>
      <c r="BQ22" s="105">
        <f t="shared" si="64"/>
        <v>0</v>
      </c>
      <c r="BR22" s="105">
        <f t="shared" si="65"/>
        <v>0</v>
      </c>
      <c r="BS22" s="105">
        <f t="shared" si="66"/>
        <v>0</v>
      </c>
      <c r="BT22" s="109">
        <f t="shared" si="6"/>
        <v>0</v>
      </c>
      <c r="BU22" s="7"/>
      <c r="BV22" s="106">
        <f t="shared" si="7"/>
        <v>0</v>
      </c>
      <c r="BW22" s="105">
        <f t="shared" si="67"/>
        <v>0</v>
      </c>
      <c r="BX22" s="105">
        <f t="shared" si="68"/>
        <v>0</v>
      </c>
      <c r="BY22" s="105">
        <f t="shared" si="69"/>
        <v>0</v>
      </c>
      <c r="BZ22" s="109">
        <f t="shared" si="10"/>
        <v>0</v>
      </c>
      <c r="CA22" s="7"/>
      <c r="CB22" s="106">
        <f t="shared" si="11"/>
        <v>0</v>
      </c>
      <c r="CC22" s="105">
        <f t="shared" si="70"/>
        <v>0</v>
      </c>
      <c r="CD22" s="105">
        <f t="shared" si="71"/>
        <v>0</v>
      </c>
      <c r="CE22" s="105">
        <f t="shared" si="72"/>
        <v>0</v>
      </c>
      <c r="CF22" s="109">
        <f t="shared" si="12"/>
        <v>0</v>
      </c>
      <c r="CG22" s="7"/>
      <c r="CH22" s="106">
        <f t="shared" si="13"/>
        <v>0</v>
      </c>
      <c r="CI22" s="105">
        <f t="shared" si="73"/>
        <v>0</v>
      </c>
      <c r="CJ22" s="105">
        <f t="shared" si="74"/>
        <v>0</v>
      </c>
      <c r="CK22" s="105">
        <f t="shared" si="75"/>
        <v>0</v>
      </c>
      <c r="CL22" s="109">
        <f t="shared" si="14"/>
        <v>0</v>
      </c>
      <c r="CM22" s="7"/>
      <c r="CN22" s="106">
        <f t="shared" si="15"/>
        <v>0</v>
      </c>
      <c r="CO22" s="105">
        <f t="shared" si="76"/>
        <v>0</v>
      </c>
      <c r="CP22" s="105">
        <f t="shared" si="77"/>
        <v>0</v>
      </c>
      <c r="CQ22" s="105">
        <f t="shared" si="78"/>
        <v>0</v>
      </c>
      <c r="CR22" s="109">
        <f t="shared" si="16"/>
        <v>0</v>
      </c>
      <c r="CS22" s="7"/>
      <c r="CT22" s="106">
        <f t="shared" si="17"/>
        <v>0</v>
      </c>
      <c r="CU22" s="105">
        <f t="shared" si="79"/>
        <v>0</v>
      </c>
      <c r="CV22" s="105">
        <f t="shared" si="80"/>
        <v>0</v>
      </c>
      <c r="CW22" s="105">
        <f t="shared" si="81"/>
        <v>0</v>
      </c>
      <c r="CX22" s="109">
        <f t="shared" si="20"/>
        <v>0</v>
      </c>
      <c r="CY22" s="7"/>
      <c r="CZ22" s="106">
        <f t="shared" si="21"/>
        <v>0</v>
      </c>
      <c r="DA22" s="105">
        <f t="shared" si="82"/>
        <v>0</v>
      </c>
      <c r="DB22" s="105">
        <f t="shared" si="49"/>
        <v>0</v>
      </c>
      <c r="DC22" s="105">
        <f t="shared" si="22"/>
        <v>0</v>
      </c>
      <c r="DD22" s="149">
        <f t="shared" si="23"/>
        <v>11666</v>
      </c>
      <c r="DE22" s="149">
        <f t="shared" si="24"/>
        <v>583934</v>
      </c>
      <c r="DF22" s="7"/>
      <c r="DG22" s="148">
        <f t="shared" si="25"/>
        <v>1111.0999999999999</v>
      </c>
    </row>
    <row r="23" spans="1:111" ht="25.5" customHeight="1">
      <c r="A23" s="5"/>
      <c r="B23" s="5"/>
      <c r="C23" s="5"/>
      <c r="D23" s="5"/>
      <c r="E23" s="5"/>
      <c r="F23" s="5"/>
      <c r="G23" s="5"/>
      <c r="H23" s="5"/>
      <c r="I23" s="2">
        <v>7</v>
      </c>
      <c r="J23" s="2"/>
      <c r="K23" s="3"/>
      <c r="L23" s="146"/>
      <c r="M23" s="226"/>
      <c r="N23" s="8">
        <v>1.5</v>
      </c>
      <c r="O23" s="2" t="s">
        <v>73</v>
      </c>
      <c r="P23" s="7">
        <v>10200</v>
      </c>
      <c r="Q23" s="7">
        <v>208000</v>
      </c>
      <c r="R23" s="11">
        <v>0</v>
      </c>
      <c r="S23" s="13">
        <f t="shared" si="50"/>
        <v>208000</v>
      </c>
      <c r="T23" s="7">
        <v>208000</v>
      </c>
      <c r="U23" s="23"/>
      <c r="V23" s="7">
        <f t="shared" si="53"/>
        <v>0</v>
      </c>
      <c r="W23" s="24"/>
      <c r="X23" s="16">
        <f t="shared" si="54"/>
        <v>208000</v>
      </c>
      <c r="Y23" s="12">
        <f t="shared" si="27"/>
        <v>208000</v>
      </c>
      <c r="Z23" s="263">
        <v>33</v>
      </c>
      <c r="AA23" s="263">
        <v>33</v>
      </c>
      <c r="AB23" s="228">
        <v>15</v>
      </c>
      <c r="AC23" s="228"/>
      <c r="AD23" s="228"/>
      <c r="AE23" s="228"/>
      <c r="AF23" s="7">
        <v>12000</v>
      </c>
      <c r="AG23" s="325">
        <f t="shared" si="28"/>
        <v>12000</v>
      </c>
      <c r="AH23" s="138">
        <v>10200</v>
      </c>
      <c r="AI23" s="325">
        <f t="shared" si="29"/>
        <v>10200</v>
      </c>
      <c r="AJ23" s="7" t="s">
        <v>82</v>
      </c>
      <c r="AK23" s="7"/>
      <c r="AL23" s="7"/>
      <c r="AM23" s="230"/>
      <c r="AN23" s="231"/>
      <c r="AO23" s="230"/>
      <c r="AP23" s="230"/>
      <c r="AQ23" s="231"/>
      <c r="AR23" s="230"/>
      <c r="AS23" s="231"/>
      <c r="AT23" s="230"/>
      <c r="AU23" s="230"/>
      <c r="AV23" s="231"/>
      <c r="AW23" s="231"/>
      <c r="AX23" s="230"/>
      <c r="AY23" s="230"/>
      <c r="AZ23" s="231"/>
      <c r="BA23" s="192"/>
      <c r="BB23" s="109">
        <f t="shared" si="0"/>
        <v>20</v>
      </c>
      <c r="BC23" s="106">
        <v>2222.1999999999998</v>
      </c>
      <c r="BD23" s="106">
        <f t="shared" si="1"/>
        <v>2222.1999999999998</v>
      </c>
      <c r="BE23" s="105">
        <f t="shared" si="58"/>
        <v>44444</v>
      </c>
      <c r="BF23" s="105">
        <f t="shared" si="59"/>
        <v>22222</v>
      </c>
      <c r="BG23" s="105">
        <f t="shared" si="60"/>
        <v>22222</v>
      </c>
      <c r="BH23" s="109">
        <f t="shared" si="2"/>
        <v>0</v>
      </c>
      <c r="BI23" s="7"/>
      <c r="BJ23" s="106">
        <f t="shared" si="3"/>
        <v>0</v>
      </c>
      <c r="BK23" s="105">
        <f t="shared" si="61"/>
        <v>0</v>
      </c>
      <c r="BL23" s="105">
        <f t="shared" si="62"/>
        <v>0</v>
      </c>
      <c r="BM23" s="105">
        <f t="shared" si="63"/>
        <v>0</v>
      </c>
      <c r="BN23" s="109">
        <f t="shared" si="4"/>
        <v>0</v>
      </c>
      <c r="BO23" s="7"/>
      <c r="BP23" s="106">
        <f t="shared" si="5"/>
        <v>0</v>
      </c>
      <c r="BQ23" s="105">
        <f t="shared" si="64"/>
        <v>0</v>
      </c>
      <c r="BR23" s="105">
        <f t="shared" si="65"/>
        <v>0</v>
      </c>
      <c r="BS23" s="105">
        <f t="shared" si="66"/>
        <v>0</v>
      </c>
      <c r="BT23" s="109">
        <f t="shared" si="6"/>
        <v>0</v>
      </c>
      <c r="BU23" s="7"/>
      <c r="BV23" s="106">
        <f t="shared" si="7"/>
        <v>0</v>
      </c>
      <c r="BW23" s="105">
        <f t="shared" si="67"/>
        <v>0</v>
      </c>
      <c r="BX23" s="105">
        <f t="shared" si="68"/>
        <v>0</v>
      </c>
      <c r="BY23" s="105">
        <f t="shared" si="69"/>
        <v>0</v>
      </c>
      <c r="BZ23" s="109">
        <f t="shared" si="10"/>
        <v>0</v>
      </c>
      <c r="CA23" s="7"/>
      <c r="CB23" s="106">
        <f t="shared" si="11"/>
        <v>0</v>
      </c>
      <c r="CC23" s="105">
        <f t="shared" si="70"/>
        <v>0</v>
      </c>
      <c r="CD23" s="105">
        <f t="shared" si="71"/>
        <v>0</v>
      </c>
      <c r="CE23" s="105">
        <f t="shared" si="72"/>
        <v>0</v>
      </c>
      <c r="CF23" s="109">
        <f t="shared" si="12"/>
        <v>0</v>
      </c>
      <c r="CG23" s="7"/>
      <c r="CH23" s="106">
        <f t="shared" si="13"/>
        <v>0</v>
      </c>
      <c r="CI23" s="105">
        <f t="shared" si="73"/>
        <v>0</v>
      </c>
      <c r="CJ23" s="105">
        <f t="shared" si="74"/>
        <v>0</v>
      </c>
      <c r="CK23" s="105">
        <f t="shared" si="75"/>
        <v>0</v>
      </c>
      <c r="CL23" s="109">
        <f t="shared" si="14"/>
        <v>0</v>
      </c>
      <c r="CM23" s="7"/>
      <c r="CN23" s="106">
        <f t="shared" si="15"/>
        <v>0</v>
      </c>
      <c r="CO23" s="105">
        <f t="shared" si="76"/>
        <v>0</v>
      </c>
      <c r="CP23" s="105">
        <f t="shared" si="77"/>
        <v>0</v>
      </c>
      <c r="CQ23" s="105">
        <f t="shared" si="78"/>
        <v>0</v>
      </c>
      <c r="CR23" s="109">
        <f t="shared" si="16"/>
        <v>0</v>
      </c>
      <c r="CS23" s="7"/>
      <c r="CT23" s="106">
        <f t="shared" si="17"/>
        <v>0</v>
      </c>
      <c r="CU23" s="105">
        <f t="shared" si="79"/>
        <v>0</v>
      </c>
      <c r="CV23" s="105">
        <f t="shared" si="80"/>
        <v>0</v>
      </c>
      <c r="CW23" s="105">
        <f t="shared" si="81"/>
        <v>0</v>
      </c>
      <c r="CX23" s="109">
        <f t="shared" si="20"/>
        <v>0</v>
      </c>
      <c r="CY23" s="7"/>
      <c r="CZ23" s="106">
        <f t="shared" si="21"/>
        <v>0</v>
      </c>
      <c r="DA23" s="105">
        <f t="shared" si="82"/>
        <v>0</v>
      </c>
      <c r="DB23" s="105">
        <f t="shared" si="49"/>
        <v>0</v>
      </c>
      <c r="DC23" s="105">
        <f t="shared" si="22"/>
        <v>0</v>
      </c>
      <c r="DD23" s="149">
        <f t="shared" si="23"/>
        <v>22222</v>
      </c>
      <c r="DE23" s="149">
        <f t="shared" si="24"/>
        <v>185778</v>
      </c>
      <c r="DF23" s="7"/>
      <c r="DG23" s="148">
        <f t="shared" si="25"/>
        <v>2222.1999999999998</v>
      </c>
    </row>
    <row r="24" spans="1:111" ht="25.5" customHeight="1">
      <c r="A24" s="5"/>
      <c r="B24" s="5"/>
      <c r="C24" s="5"/>
      <c r="D24" s="5"/>
      <c r="E24" s="5"/>
      <c r="F24" s="5"/>
      <c r="G24" s="5"/>
      <c r="H24" s="5"/>
      <c r="I24" s="2"/>
      <c r="J24" s="2"/>
      <c r="K24" s="3"/>
      <c r="L24" s="146"/>
      <c r="M24" s="226"/>
      <c r="N24" s="8">
        <v>1.5</v>
      </c>
      <c r="O24" s="2" t="s">
        <v>138</v>
      </c>
      <c r="P24" s="7">
        <v>11400</v>
      </c>
      <c r="Q24" s="7">
        <v>246200</v>
      </c>
      <c r="R24" s="11">
        <v>0</v>
      </c>
      <c r="S24" s="13">
        <f t="shared" si="50"/>
        <v>246200</v>
      </c>
      <c r="T24" s="7">
        <v>246200</v>
      </c>
      <c r="U24" s="23"/>
      <c r="V24" s="7">
        <f t="shared" si="53"/>
        <v>0</v>
      </c>
      <c r="W24" s="24"/>
      <c r="X24" s="16">
        <f t="shared" si="54"/>
        <v>246200</v>
      </c>
      <c r="Y24" s="12">
        <f t="shared" si="27"/>
        <v>246200</v>
      </c>
      <c r="Z24" s="264"/>
      <c r="AA24" s="264"/>
      <c r="AB24" s="228"/>
      <c r="AC24" s="228"/>
      <c r="AD24" s="228"/>
      <c r="AE24" s="228">
        <v>18</v>
      </c>
      <c r="AF24" s="7">
        <v>13521</v>
      </c>
      <c r="AG24" s="325">
        <f t="shared" si="28"/>
        <v>21093</v>
      </c>
      <c r="AH24" s="138">
        <v>11400</v>
      </c>
      <c r="AI24" s="325">
        <f t="shared" si="29"/>
        <v>17784</v>
      </c>
      <c r="AJ24" s="7"/>
      <c r="AK24" s="7"/>
      <c r="AL24" s="7"/>
      <c r="AM24" s="230"/>
      <c r="AN24" s="231"/>
      <c r="AO24" s="230"/>
      <c r="AP24" s="230"/>
      <c r="AQ24" s="231"/>
      <c r="AR24" s="230">
        <v>1</v>
      </c>
      <c r="AS24" s="231">
        <v>18</v>
      </c>
      <c r="AT24" s="230"/>
      <c r="AU24" s="230"/>
      <c r="AV24" s="231"/>
      <c r="AW24" s="231"/>
      <c r="AX24" s="230"/>
      <c r="AY24" s="230"/>
      <c r="AZ24" s="231"/>
      <c r="BA24" s="192"/>
      <c r="BB24" s="109">
        <f t="shared" si="0"/>
        <v>35</v>
      </c>
      <c r="BC24" s="106">
        <v>3333.3</v>
      </c>
      <c r="BD24" s="106">
        <f t="shared" si="1"/>
        <v>3333.3</v>
      </c>
      <c r="BE24" s="105">
        <f t="shared" si="58"/>
        <v>116664</v>
      </c>
      <c r="BF24" s="105">
        <f t="shared" si="59"/>
        <v>58332</v>
      </c>
      <c r="BG24" s="105">
        <f t="shared" si="60"/>
        <v>58332</v>
      </c>
      <c r="BH24" s="109">
        <f t="shared" si="2"/>
        <v>0</v>
      </c>
      <c r="BI24" s="7"/>
      <c r="BJ24" s="106">
        <f t="shared" si="3"/>
        <v>0</v>
      </c>
      <c r="BK24" s="105">
        <f t="shared" si="61"/>
        <v>0</v>
      </c>
      <c r="BL24" s="105">
        <f t="shared" si="62"/>
        <v>0</v>
      </c>
      <c r="BM24" s="105">
        <f t="shared" si="63"/>
        <v>0</v>
      </c>
      <c r="BN24" s="109">
        <f t="shared" si="4"/>
        <v>0</v>
      </c>
      <c r="BO24" s="7"/>
      <c r="BP24" s="106">
        <f t="shared" si="5"/>
        <v>0</v>
      </c>
      <c r="BQ24" s="105">
        <f t="shared" si="64"/>
        <v>0</v>
      </c>
      <c r="BR24" s="105">
        <f t="shared" si="65"/>
        <v>0</v>
      </c>
      <c r="BS24" s="105">
        <f t="shared" si="66"/>
        <v>0</v>
      </c>
      <c r="BT24" s="109">
        <f t="shared" si="6"/>
        <v>0</v>
      </c>
      <c r="BU24" s="7"/>
      <c r="BV24" s="106">
        <f t="shared" si="7"/>
        <v>0</v>
      </c>
      <c r="BW24" s="105">
        <f t="shared" si="67"/>
        <v>0</v>
      </c>
      <c r="BX24" s="105">
        <f t="shared" si="68"/>
        <v>0</v>
      </c>
      <c r="BY24" s="105">
        <f t="shared" si="69"/>
        <v>0</v>
      </c>
      <c r="BZ24" s="109">
        <f t="shared" si="10"/>
        <v>0</v>
      </c>
      <c r="CA24" s="7"/>
      <c r="CB24" s="106">
        <f t="shared" si="11"/>
        <v>0</v>
      </c>
      <c r="CC24" s="105">
        <f t="shared" si="70"/>
        <v>0</v>
      </c>
      <c r="CD24" s="105">
        <f t="shared" si="71"/>
        <v>0</v>
      </c>
      <c r="CE24" s="105">
        <f t="shared" si="72"/>
        <v>0</v>
      </c>
      <c r="CF24" s="109">
        <f t="shared" si="12"/>
        <v>0</v>
      </c>
      <c r="CG24" s="7"/>
      <c r="CH24" s="106">
        <f t="shared" si="13"/>
        <v>0</v>
      </c>
      <c r="CI24" s="105">
        <f t="shared" si="73"/>
        <v>0</v>
      </c>
      <c r="CJ24" s="105">
        <f t="shared" si="74"/>
        <v>0</v>
      </c>
      <c r="CK24" s="105">
        <f t="shared" si="75"/>
        <v>0</v>
      </c>
      <c r="CL24" s="109">
        <f t="shared" si="14"/>
        <v>0</v>
      </c>
      <c r="CM24" s="7"/>
      <c r="CN24" s="106">
        <f t="shared" si="15"/>
        <v>0</v>
      </c>
      <c r="CO24" s="105">
        <f t="shared" si="76"/>
        <v>0</v>
      </c>
      <c r="CP24" s="105">
        <f t="shared" si="77"/>
        <v>0</v>
      </c>
      <c r="CQ24" s="105">
        <f t="shared" si="78"/>
        <v>0</v>
      </c>
      <c r="CR24" s="109">
        <f t="shared" si="16"/>
        <v>0</v>
      </c>
      <c r="CS24" s="7"/>
      <c r="CT24" s="106">
        <f t="shared" si="17"/>
        <v>0</v>
      </c>
      <c r="CU24" s="105">
        <f t="shared" si="79"/>
        <v>0</v>
      </c>
      <c r="CV24" s="105">
        <f t="shared" si="80"/>
        <v>0</v>
      </c>
      <c r="CW24" s="105">
        <f t="shared" si="81"/>
        <v>0</v>
      </c>
      <c r="CX24" s="109">
        <f t="shared" si="20"/>
        <v>0</v>
      </c>
      <c r="CY24" s="7"/>
      <c r="CZ24" s="106">
        <f t="shared" si="21"/>
        <v>0</v>
      </c>
      <c r="DA24" s="105">
        <f t="shared" si="82"/>
        <v>0</v>
      </c>
      <c r="DB24" s="105">
        <f t="shared" si="49"/>
        <v>0</v>
      </c>
      <c r="DC24" s="105">
        <f t="shared" si="22"/>
        <v>0</v>
      </c>
      <c r="DD24" s="149">
        <f t="shared" si="23"/>
        <v>58332</v>
      </c>
      <c r="DE24" s="149">
        <f t="shared" si="24"/>
        <v>187868</v>
      </c>
      <c r="DF24" s="7"/>
      <c r="DG24" s="148">
        <f t="shared" si="25"/>
        <v>3333.3</v>
      </c>
    </row>
    <row r="25" spans="1:111" ht="25.5" customHeight="1">
      <c r="A25" s="5"/>
      <c r="B25" s="5"/>
      <c r="C25" s="5"/>
      <c r="D25" s="5"/>
      <c r="E25" s="5"/>
      <c r="F25" s="5"/>
      <c r="G25" s="5"/>
      <c r="H25" s="5"/>
      <c r="I25" s="2">
        <v>8</v>
      </c>
      <c r="J25" s="2"/>
      <c r="K25" s="2"/>
      <c r="L25" s="147"/>
      <c r="M25" s="226"/>
      <c r="N25" s="8">
        <v>1.5</v>
      </c>
      <c r="O25" s="2" t="s">
        <v>73</v>
      </c>
      <c r="P25" s="7">
        <v>35900</v>
      </c>
      <c r="Q25" s="7">
        <v>732300</v>
      </c>
      <c r="R25" s="11">
        <v>300000</v>
      </c>
      <c r="S25" s="13">
        <f t="shared" si="50"/>
        <v>432300</v>
      </c>
      <c r="T25" s="7">
        <v>300000</v>
      </c>
      <c r="U25" s="23"/>
      <c r="V25" s="7">
        <f t="shared" si="53"/>
        <v>132300</v>
      </c>
      <c r="W25" s="24"/>
      <c r="X25" s="16">
        <f>R25+T25+V25</f>
        <v>732300</v>
      </c>
      <c r="Y25" s="12">
        <f t="shared" si="27"/>
        <v>732300</v>
      </c>
      <c r="Z25" s="15">
        <v>48</v>
      </c>
      <c r="AA25" s="15">
        <v>48</v>
      </c>
      <c r="AB25" s="228">
        <v>48</v>
      </c>
      <c r="AC25" s="228"/>
      <c r="AD25" s="228"/>
      <c r="AE25" s="228"/>
      <c r="AF25" s="7">
        <v>42240</v>
      </c>
      <c r="AG25" s="325">
        <f t="shared" si="28"/>
        <v>42240</v>
      </c>
      <c r="AH25" s="138">
        <v>35900</v>
      </c>
      <c r="AI25" s="325">
        <f t="shared" si="29"/>
        <v>35900</v>
      </c>
      <c r="AJ25" s="7" t="s">
        <v>80</v>
      </c>
      <c r="AK25" s="7"/>
      <c r="AL25" s="7"/>
      <c r="AM25" s="230"/>
      <c r="AN25" s="231"/>
      <c r="AO25" s="230">
        <v>2</v>
      </c>
      <c r="AP25" s="230" t="s">
        <v>127</v>
      </c>
      <c r="AQ25" s="231">
        <v>48</v>
      </c>
      <c r="AR25" s="230"/>
      <c r="AS25" s="231"/>
      <c r="AT25" s="230"/>
      <c r="AU25" s="230"/>
      <c r="AV25" s="231"/>
      <c r="AW25" s="231" t="s">
        <v>139</v>
      </c>
      <c r="AX25" s="230">
        <v>2</v>
      </c>
      <c r="AY25" s="230" t="s">
        <v>129</v>
      </c>
      <c r="AZ25" s="231">
        <v>48</v>
      </c>
      <c r="BA25" s="192"/>
      <c r="BB25" s="109">
        <f t="shared" si="0"/>
        <v>20</v>
      </c>
      <c r="BC25" s="106">
        <v>4444.3999999999996</v>
      </c>
      <c r="BD25" s="106">
        <f t="shared" si="1"/>
        <v>4444.3999999999996</v>
      </c>
      <c r="BE25" s="105">
        <f t="shared" si="58"/>
        <v>88888</v>
      </c>
      <c r="BF25" s="105">
        <f t="shared" si="59"/>
        <v>44444</v>
      </c>
      <c r="BG25" s="105">
        <f t="shared" si="60"/>
        <v>44444</v>
      </c>
      <c r="BH25" s="109">
        <f t="shared" si="2"/>
        <v>0</v>
      </c>
      <c r="BI25" s="7"/>
      <c r="BJ25" s="106">
        <f t="shared" si="3"/>
        <v>0</v>
      </c>
      <c r="BK25" s="105">
        <f t="shared" si="61"/>
        <v>0</v>
      </c>
      <c r="BL25" s="105">
        <f t="shared" si="62"/>
        <v>0</v>
      </c>
      <c r="BM25" s="105">
        <f t="shared" si="63"/>
        <v>0</v>
      </c>
      <c r="BN25" s="109">
        <f t="shared" si="4"/>
        <v>0</v>
      </c>
      <c r="BO25" s="7"/>
      <c r="BP25" s="106">
        <f t="shared" si="5"/>
        <v>0</v>
      </c>
      <c r="BQ25" s="105">
        <f t="shared" si="64"/>
        <v>0</v>
      </c>
      <c r="BR25" s="105">
        <f t="shared" si="65"/>
        <v>0</v>
      </c>
      <c r="BS25" s="105">
        <f t="shared" si="66"/>
        <v>0</v>
      </c>
      <c r="BT25" s="109">
        <f t="shared" si="6"/>
        <v>0</v>
      </c>
      <c r="BU25" s="7"/>
      <c r="BV25" s="106">
        <f t="shared" si="7"/>
        <v>0</v>
      </c>
      <c r="BW25" s="105">
        <f t="shared" si="67"/>
        <v>0</v>
      </c>
      <c r="BX25" s="105">
        <f t="shared" si="68"/>
        <v>0</v>
      </c>
      <c r="BY25" s="105">
        <f t="shared" si="69"/>
        <v>0</v>
      </c>
      <c r="BZ25" s="109">
        <f t="shared" si="10"/>
        <v>0</v>
      </c>
      <c r="CA25" s="7"/>
      <c r="CB25" s="106">
        <f t="shared" si="11"/>
        <v>0</v>
      </c>
      <c r="CC25" s="105">
        <f t="shared" si="70"/>
        <v>0</v>
      </c>
      <c r="CD25" s="105">
        <f t="shared" si="71"/>
        <v>0</v>
      </c>
      <c r="CE25" s="105">
        <f t="shared" si="72"/>
        <v>0</v>
      </c>
      <c r="CF25" s="109">
        <f t="shared" si="12"/>
        <v>0</v>
      </c>
      <c r="CG25" s="7"/>
      <c r="CH25" s="106">
        <f t="shared" si="13"/>
        <v>0</v>
      </c>
      <c r="CI25" s="105">
        <f t="shared" si="73"/>
        <v>0</v>
      </c>
      <c r="CJ25" s="105">
        <f t="shared" si="74"/>
        <v>0</v>
      </c>
      <c r="CK25" s="105">
        <f t="shared" si="75"/>
        <v>0</v>
      </c>
      <c r="CL25" s="109">
        <f t="shared" si="14"/>
        <v>0</v>
      </c>
      <c r="CM25" s="7"/>
      <c r="CN25" s="106">
        <f t="shared" si="15"/>
        <v>0</v>
      </c>
      <c r="CO25" s="105">
        <f t="shared" si="76"/>
        <v>0</v>
      </c>
      <c r="CP25" s="105">
        <f t="shared" si="77"/>
        <v>0</v>
      </c>
      <c r="CQ25" s="105">
        <f t="shared" si="78"/>
        <v>0</v>
      </c>
      <c r="CR25" s="109">
        <f t="shared" si="16"/>
        <v>0</v>
      </c>
      <c r="CS25" s="7"/>
      <c r="CT25" s="106">
        <f t="shared" si="17"/>
        <v>0</v>
      </c>
      <c r="CU25" s="105">
        <f t="shared" si="79"/>
        <v>0</v>
      </c>
      <c r="CV25" s="105">
        <f t="shared" si="80"/>
        <v>0</v>
      </c>
      <c r="CW25" s="105">
        <f t="shared" si="81"/>
        <v>0</v>
      </c>
      <c r="CX25" s="109">
        <f t="shared" si="20"/>
        <v>0</v>
      </c>
      <c r="CY25" s="7"/>
      <c r="CZ25" s="106">
        <f t="shared" si="21"/>
        <v>0</v>
      </c>
      <c r="DA25" s="105">
        <f t="shared" si="82"/>
        <v>0</v>
      </c>
      <c r="DB25" s="105">
        <f t="shared" si="49"/>
        <v>0</v>
      </c>
      <c r="DC25" s="105">
        <f t="shared" si="22"/>
        <v>0</v>
      </c>
      <c r="DD25" s="149">
        <f t="shared" si="23"/>
        <v>44444</v>
      </c>
      <c r="DE25" s="149">
        <f t="shared" si="24"/>
        <v>687856</v>
      </c>
      <c r="DF25" s="7"/>
      <c r="DG25" s="148">
        <f t="shared" si="25"/>
        <v>4444.3999999999996</v>
      </c>
    </row>
    <row r="26" spans="1:111" ht="25.5" customHeight="1">
      <c r="A26" s="5"/>
      <c r="B26" s="5"/>
      <c r="C26" s="5"/>
      <c r="D26" s="5"/>
      <c r="E26" s="5"/>
      <c r="F26" s="5"/>
      <c r="G26" s="5"/>
      <c r="H26" s="5"/>
      <c r="I26" s="2">
        <v>9</v>
      </c>
      <c r="J26" s="2"/>
      <c r="K26" s="2"/>
      <c r="L26" s="147"/>
      <c r="M26" s="226"/>
      <c r="N26" s="8">
        <v>1.5</v>
      </c>
      <c r="O26" s="2" t="s">
        <v>73</v>
      </c>
      <c r="P26" s="7">
        <v>8500</v>
      </c>
      <c r="Q26" s="7">
        <v>173400</v>
      </c>
      <c r="R26" s="11">
        <v>0</v>
      </c>
      <c r="S26" s="13">
        <f t="shared" si="50"/>
        <v>173400</v>
      </c>
      <c r="T26" s="7">
        <v>173400</v>
      </c>
      <c r="U26" s="23"/>
      <c r="V26" s="7">
        <f t="shared" si="53"/>
        <v>0</v>
      </c>
      <c r="W26" s="24"/>
      <c r="X26" s="16">
        <f t="shared" si="54"/>
        <v>173400</v>
      </c>
      <c r="Y26" s="12">
        <f t="shared" si="27"/>
        <v>173400</v>
      </c>
      <c r="Z26" s="15">
        <v>33</v>
      </c>
      <c r="AA26" s="15">
        <v>33</v>
      </c>
      <c r="AB26" s="228">
        <v>48</v>
      </c>
      <c r="AC26" s="228"/>
      <c r="AD26" s="228"/>
      <c r="AE26" s="228"/>
      <c r="AF26" s="7">
        <v>30690</v>
      </c>
      <c r="AG26" s="325">
        <f t="shared" si="28"/>
        <v>30690</v>
      </c>
      <c r="AH26" s="138">
        <v>26000</v>
      </c>
      <c r="AI26" s="325">
        <f t="shared" si="29"/>
        <v>26000</v>
      </c>
      <c r="AJ26" s="7" t="s">
        <v>78</v>
      </c>
      <c r="AK26" s="7"/>
      <c r="AL26" s="7"/>
      <c r="AM26" s="230"/>
      <c r="AN26" s="231"/>
      <c r="AO26" s="230"/>
      <c r="AP26" s="230"/>
      <c r="AQ26" s="231"/>
      <c r="AR26" s="230"/>
      <c r="AS26" s="231"/>
      <c r="AT26" s="230"/>
      <c r="AU26" s="230"/>
      <c r="AV26" s="231"/>
      <c r="AW26" s="231"/>
      <c r="AX26" s="230"/>
      <c r="AY26" s="230"/>
      <c r="AZ26" s="231"/>
      <c r="BA26" s="192"/>
      <c r="BB26" s="109">
        <f t="shared" si="0"/>
        <v>20</v>
      </c>
      <c r="BC26" s="106">
        <v>5555.5</v>
      </c>
      <c r="BD26" s="106">
        <f t="shared" si="1"/>
        <v>5555.5</v>
      </c>
      <c r="BE26" s="105">
        <f t="shared" si="58"/>
        <v>111110</v>
      </c>
      <c r="BF26" s="105">
        <f t="shared" si="59"/>
        <v>55555</v>
      </c>
      <c r="BG26" s="105">
        <f t="shared" si="60"/>
        <v>55555</v>
      </c>
      <c r="BH26" s="109">
        <f t="shared" si="2"/>
        <v>0</v>
      </c>
      <c r="BI26" s="7"/>
      <c r="BJ26" s="106">
        <f t="shared" si="3"/>
        <v>0</v>
      </c>
      <c r="BK26" s="105">
        <f t="shared" si="61"/>
        <v>0</v>
      </c>
      <c r="BL26" s="105">
        <f t="shared" si="62"/>
        <v>0</v>
      </c>
      <c r="BM26" s="105">
        <f t="shared" si="63"/>
        <v>0</v>
      </c>
      <c r="BN26" s="109">
        <f t="shared" si="4"/>
        <v>0</v>
      </c>
      <c r="BO26" s="7"/>
      <c r="BP26" s="106">
        <f t="shared" si="5"/>
        <v>0</v>
      </c>
      <c r="BQ26" s="105">
        <f t="shared" si="64"/>
        <v>0</v>
      </c>
      <c r="BR26" s="105">
        <f t="shared" si="65"/>
        <v>0</v>
      </c>
      <c r="BS26" s="105">
        <f t="shared" si="66"/>
        <v>0</v>
      </c>
      <c r="BT26" s="109">
        <f t="shared" si="6"/>
        <v>0</v>
      </c>
      <c r="BU26" s="7"/>
      <c r="BV26" s="106">
        <f t="shared" si="7"/>
        <v>0</v>
      </c>
      <c r="BW26" s="105">
        <f t="shared" si="67"/>
        <v>0</v>
      </c>
      <c r="BX26" s="105">
        <f t="shared" si="68"/>
        <v>0</v>
      </c>
      <c r="BY26" s="105">
        <f t="shared" si="69"/>
        <v>0</v>
      </c>
      <c r="BZ26" s="109">
        <f t="shared" si="10"/>
        <v>0</v>
      </c>
      <c r="CA26" s="7"/>
      <c r="CB26" s="106">
        <f t="shared" si="11"/>
        <v>0</v>
      </c>
      <c r="CC26" s="105">
        <f t="shared" si="70"/>
        <v>0</v>
      </c>
      <c r="CD26" s="105">
        <f t="shared" si="71"/>
        <v>0</v>
      </c>
      <c r="CE26" s="105">
        <f t="shared" si="72"/>
        <v>0</v>
      </c>
      <c r="CF26" s="109">
        <f t="shared" si="12"/>
        <v>0</v>
      </c>
      <c r="CG26" s="7"/>
      <c r="CH26" s="106">
        <f t="shared" si="13"/>
        <v>0</v>
      </c>
      <c r="CI26" s="105">
        <f t="shared" si="73"/>
        <v>0</v>
      </c>
      <c r="CJ26" s="105">
        <f t="shared" si="74"/>
        <v>0</v>
      </c>
      <c r="CK26" s="105">
        <f t="shared" si="75"/>
        <v>0</v>
      </c>
      <c r="CL26" s="109">
        <f t="shared" si="14"/>
        <v>0</v>
      </c>
      <c r="CM26" s="7"/>
      <c r="CN26" s="106">
        <f t="shared" si="15"/>
        <v>0</v>
      </c>
      <c r="CO26" s="105">
        <f t="shared" si="76"/>
        <v>0</v>
      </c>
      <c r="CP26" s="105">
        <f t="shared" si="77"/>
        <v>0</v>
      </c>
      <c r="CQ26" s="105">
        <f t="shared" si="78"/>
        <v>0</v>
      </c>
      <c r="CR26" s="109">
        <f t="shared" si="16"/>
        <v>0</v>
      </c>
      <c r="CS26" s="7"/>
      <c r="CT26" s="106">
        <f t="shared" si="17"/>
        <v>0</v>
      </c>
      <c r="CU26" s="105">
        <f t="shared" si="79"/>
        <v>0</v>
      </c>
      <c r="CV26" s="105">
        <f t="shared" si="80"/>
        <v>0</v>
      </c>
      <c r="CW26" s="105">
        <f t="shared" si="81"/>
        <v>0</v>
      </c>
      <c r="CX26" s="109">
        <f t="shared" si="20"/>
        <v>0</v>
      </c>
      <c r="CY26" s="7"/>
      <c r="CZ26" s="106">
        <f t="shared" si="21"/>
        <v>0</v>
      </c>
      <c r="DA26" s="105">
        <f t="shared" si="82"/>
        <v>0</v>
      </c>
      <c r="DB26" s="105">
        <f t="shared" si="49"/>
        <v>0</v>
      </c>
      <c r="DC26" s="105">
        <f t="shared" si="22"/>
        <v>0</v>
      </c>
      <c r="DD26" s="149">
        <f t="shared" si="23"/>
        <v>55555</v>
      </c>
      <c r="DE26" s="149">
        <f t="shared" si="24"/>
        <v>117845</v>
      </c>
      <c r="DF26" s="7"/>
      <c r="DG26" s="148">
        <f t="shared" si="25"/>
        <v>5555.5</v>
      </c>
    </row>
    <row r="27" spans="1:111" ht="25.5" customHeight="1">
      <c r="A27" s="5"/>
      <c r="B27" s="5"/>
      <c r="C27" s="5"/>
      <c r="D27" s="5"/>
      <c r="E27" s="5"/>
      <c r="F27" s="5"/>
      <c r="G27" s="5"/>
      <c r="H27" s="5"/>
      <c r="I27" s="2">
        <v>10</v>
      </c>
      <c r="J27" s="2"/>
      <c r="K27" s="2"/>
      <c r="L27" s="147"/>
      <c r="M27" s="226"/>
      <c r="N27" s="8">
        <v>1.5</v>
      </c>
      <c r="O27" s="2" t="s">
        <v>20</v>
      </c>
      <c r="P27" s="7">
        <v>18600</v>
      </c>
      <c r="Q27" s="7">
        <v>379400</v>
      </c>
      <c r="R27" s="11">
        <v>0</v>
      </c>
      <c r="S27" s="13">
        <f t="shared" si="50"/>
        <v>379400</v>
      </c>
      <c r="T27" s="7">
        <v>379400</v>
      </c>
      <c r="U27" s="23"/>
      <c r="V27" s="7">
        <f t="shared" si="53"/>
        <v>0</v>
      </c>
      <c r="W27" s="24"/>
      <c r="X27" s="16">
        <f t="shared" si="54"/>
        <v>379400</v>
      </c>
      <c r="Y27" s="12">
        <f t="shared" si="27"/>
        <v>379400</v>
      </c>
      <c r="Z27" s="15">
        <v>27</v>
      </c>
      <c r="AA27" s="15">
        <v>27</v>
      </c>
      <c r="AB27" s="228"/>
      <c r="AC27" s="228"/>
      <c r="AD27" s="228">
        <v>27</v>
      </c>
      <c r="AE27" s="228"/>
      <c r="AF27" s="7">
        <v>21900</v>
      </c>
      <c r="AG27" s="325">
        <f t="shared" si="28"/>
        <v>28448</v>
      </c>
      <c r="AH27" s="138">
        <v>18600</v>
      </c>
      <c r="AI27" s="325">
        <f t="shared" si="29"/>
        <v>24161</v>
      </c>
      <c r="AJ27" s="7" t="s">
        <v>81</v>
      </c>
      <c r="AK27" s="7"/>
      <c r="AL27" s="7"/>
      <c r="AM27" s="230"/>
      <c r="AN27" s="231"/>
      <c r="AO27" s="230"/>
      <c r="AP27" s="230"/>
      <c r="AQ27" s="231"/>
      <c r="AR27" s="230">
        <v>1</v>
      </c>
      <c r="AS27" s="231">
        <v>27</v>
      </c>
      <c r="AT27" s="230"/>
      <c r="AU27" s="230"/>
      <c r="AV27" s="231"/>
      <c r="AW27" s="231"/>
      <c r="AX27" s="230"/>
      <c r="AY27" s="230"/>
      <c r="AZ27" s="231"/>
      <c r="BA27" s="192"/>
      <c r="BB27" s="109">
        <f t="shared" si="0"/>
        <v>30</v>
      </c>
      <c r="BC27" s="106">
        <v>6666.6</v>
      </c>
      <c r="BD27" s="106">
        <f t="shared" si="1"/>
        <v>4666.62</v>
      </c>
      <c r="BE27" s="105">
        <f t="shared" si="51"/>
        <v>139998</v>
      </c>
      <c r="BF27" s="105">
        <f t="shared" ref="BF27:BF28" si="83">ROUNDDOWN(BB27*BD27*1/2,0)</f>
        <v>69999</v>
      </c>
      <c r="BG27" s="105">
        <f t="shared" si="57"/>
        <v>69999</v>
      </c>
      <c r="BH27" s="109">
        <f t="shared" si="2"/>
        <v>0</v>
      </c>
      <c r="BI27" s="7"/>
      <c r="BJ27" s="106">
        <f t="shared" si="3"/>
        <v>0</v>
      </c>
      <c r="BK27" s="105">
        <f t="shared" si="55"/>
        <v>0</v>
      </c>
      <c r="BL27" s="105">
        <f t="shared" si="56"/>
        <v>0</v>
      </c>
      <c r="BM27" s="105">
        <f t="shared" si="33"/>
        <v>0</v>
      </c>
      <c r="BN27" s="109">
        <f t="shared" si="4"/>
        <v>0</v>
      </c>
      <c r="BO27" s="7"/>
      <c r="BP27" s="106">
        <f t="shared" si="5"/>
        <v>0</v>
      </c>
      <c r="BQ27" s="105">
        <f t="shared" si="34"/>
        <v>0</v>
      </c>
      <c r="BR27" s="105">
        <f t="shared" si="35"/>
        <v>0</v>
      </c>
      <c r="BS27" s="105">
        <f t="shared" si="36"/>
        <v>0</v>
      </c>
      <c r="BT27" s="109">
        <f t="shared" si="6"/>
        <v>0</v>
      </c>
      <c r="BU27" s="7"/>
      <c r="BV27" s="106">
        <f t="shared" si="7"/>
        <v>0</v>
      </c>
      <c r="BW27" s="105">
        <f t="shared" si="37"/>
        <v>0</v>
      </c>
      <c r="BX27" s="105">
        <f t="shared" si="8"/>
        <v>0</v>
      </c>
      <c r="BY27" s="105">
        <f t="shared" si="9"/>
        <v>0</v>
      </c>
      <c r="BZ27" s="109">
        <f t="shared" si="10"/>
        <v>0</v>
      </c>
      <c r="CA27" s="7"/>
      <c r="CB27" s="106">
        <f t="shared" si="11"/>
        <v>0</v>
      </c>
      <c r="CC27" s="105">
        <f t="shared" si="38"/>
        <v>0</v>
      </c>
      <c r="CD27" s="105">
        <f t="shared" si="39"/>
        <v>0</v>
      </c>
      <c r="CE27" s="105">
        <f t="shared" si="40"/>
        <v>0</v>
      </c>
      <c r="CF27" s="109">
        <f t="shared" si="12"/>
        <v>0</v>
      </c>
      <c r="CG27" s="7"/>
      <c r="CH27" s="106">
        <f t="shared" si="13"/>
        <v>0</v>
      </c>
      <c r="CI27" s="105">
        <f t="shared" si="41"/>
        <v>0</v>
      </c>
      <c r="CJ27" s="105">
        <f t="shared" si="42"/>
        <v>0</v>
      </c>
      <c r="CK27" s="105">
        <f t="shared" si="43"/>
        <v>0</v>
      </c>
      <c r="CL27" s="109">
        <f t="shared" si="14"/>
        <v>0</v>
      </c>
      <c r="CM27" s="7"/>
      <c r="CN27" s="106">
        <f t="shared" si="15"/>
        <v>0</v>
      </c>
      <c r="CO27" s="105">
        <f t="shared" si="44"/>
        <v>0</v>
      </c>
      <c r="CP27" s="105">
        <f t="shared" si="45"/>
        <v>0</v>
      </c>
      <c r="CQ27" s="105">
        <f t="shared" si="46"/>
        <v>0</v>
      </c>
      <c r="CR27" s="109">
        <f t="shared" si="16"/>
        <v>0</v>
      </c>
      <c r="CS27" s="7"/>
      <c r="CT27" s="106">
        <f t="shared" si="17"/>
        <v>0</v>
      </c>
      <c r="CU27" s="105">
        <f t="shared" si="47"/>
        <v>0</v>
      </c>
      <c r="CV27" s="105">
        <f t="shared" si="18"/>
        <v>0</v>
      </c>
      <c r="CW27" s="105">
        <f t="shared" si="19"/>
        <v>0</v>
      </c>
      <c r="CX27" s="109">
        <f t="shared" si="20"/>
        <v>0</v>
      </c>
      <c r="CY27" s="7"/>
      <c r="CZ27" s="106">
        <f t="shared" si="21"/>
        <v>0</v>
      </c>
      <c r="DA27" s="105">
        <f t="shared" si="48"/>
        <v>0</v>
      </c>
      <c r="DB27" s="105">
        <f t="shared" si="49"/>
        <v>0</v>
      </c>
      <c r="DC27" s="105">
        <f t="shared" si="22"/>
        <v>0</v>
      </c>
      <c r="DD27" s="149">
        <f t="shared" si="23"/>
        <v>69999</v>
      </c>
      <c r="DE27" s="149">
        <f t="shared" si="24"/>
        <v>309401</v>
      </c>
      <c r="DF27" s="7"/>
      <c r="DG27" s="148">
        <f t="shared" si="25"/>
        <v>6666.6</v>
      </c>
    </row>
    <row r="28" spans="1:111" ht="25.5" customHeight="1" thickBot="1">
      <c r="A28" s="5"/>
      <c r="B28" s="5"/>
      <c r="C28" s="5"/>
      <c r="D28" s="5"/>
      <c r="E28" s="5"/>
      <c r="F28" s="5"/>
      <c r="G28" s="5"/>
      <c r="H28" s="5"/>
      <c r="I28" s="3">
        <v>11</v>
      </c>
      <c r="J28" s="92" t="s">
        <v>44</v>
      </c>
      <c r="K28" s="3"/>
      <c r="L28" s="146"/>
      <c r="M28" s="226"/>
      <c r="N28" s="8">
        <v>1.5</v>
      </c>
      <c r="O28" s="2" t="s">
        <v>73</v>
      </c>
      <c r="P28" s="37">
        <v>10500</v>
      </c>
      <c r="Q28" s="142">
        <v>214200</v>
      </c>
      <c r="R28" s="39">
        <v>0</v>
      </c>
      <c r="S28" s="40">
        <f t="shared" si="50"/>
        <v>214200</v>
      </c>
      <c r="T28" s="37">
        <v>214200</v>
      </c>
      <c r="U28" s="48"/>
      <c r="V28" s="37">
        <f t="shared" si="53"/>
        <v>0</v>
      </c>
      <c r="W28" s="49"/>
      <c r="X28" s="41">
        <f t="shared" si="54"/>
        <v>214200</v>
      </c>
      <c r="Y28" s="12">
        <f t="shared" si="27"/>
        <v>214200</v>
      </c>
      <c r="Z28" s="43">
        <v>23</v>
      </c>
      <c r="AA28" s="43">
        <v>23</v>
      </c>
      <c r="AB28" s="229"/>
      <c r="AC28" s="229"/>
      <c r="AD28" s="229"/>
      <c r="AE28" s="229"/>
      <c r="AF28" s="37">
        <v>8860</v>
      </c>
      <c r="AG28" s="325">
        <f t="shared" si="28"/>
        <v>8860</v>
      </c>
      <c r="AH28" s="142">
        <v>7531</v>
      </c>
      <c r="AI28" s="325">
        <f t="shared" si="29"/>
        <v>7531</v>
      </c>
      <c r="AJ28" s="7" t="s">
        <v>82</v>
      </c>
      <c r="AK28" s="37"/>
      <c r="AL28" s="196"/>
      <c r="AM28" s="236">
        <v>1</v>
      </c>
      <c r="AN28" s="237">
        <v>23</v>
      </c>
      <c r="AO28" s="236"/>
      <c r="AP28" s="236"/>
      <c r="AQ28" s="237"/>
      <c r="AR28" s="236"/>
      <c r="AS28" s="237"/>
      <c r="AT28" s="236"/>
      <c r="AU28" s="236"/>
      <c r="AV28" s="237"/>
      <c r="AW28" s="237"/>
      <c r="AX28" s="236"/>
      <c r="AY28" s="236"/>
      <c r="AZ28" s="237"/>
      <c r="BA28" s="194"/>
      <c r="BB28" s="109">
        <f t="shared" si="0"/>
        <v>20</v>
      </c>
      <c r="BC28" s="106">
        <v>7777.7</v>
      </c>
      <c r="BD28" s="106">
        <f t="shared" si="1"/>
        <v>7777.7</v>
      </c>
      <c r="BE28" s="105">
        <f t="shared" si="51"/>
        <v>155554</v>
      </c>
      <c r="BF28" s="105">
        <f t="shared" si="83"/>
        <v>77777</v>
      </c>
      <c r="BG28" s="105">
        <f t="shared" si="57"/>
        <v>77777</v>
      </c>
      <c r="BH28" s="109">
        <f t="shared" si="2"/>
        <v>0</v>
      </c>
      <c r="BI28" s="37"/>
      <c r="BJ28" s="106">
        <f t="shared" si="3"/>
        <v>0</v>
      </c>
      <c r="BK28" s="105">
        <f t="shared" si="55"/>
        <v>0</v>
      </c>
      <c r="BL28" s="105">
        <f t="shared" si="56"/>
        <v>0</v>
      </c>
      <c r="BM28" s="105">
        <f t="shared" si="33"/>
        <v>0</v>
      </c>
      <c r="BN28" s="109">
        <f t="shared" si="4"/>
        <v>0</v>
      </c>
      <c r="BO28" s="37"/>
      <c r="BP28" s="106">
        <f t="shared" si="5"/>
        <v>0</v>
      </c>
      <c r="BQ28" s="105">
        <f t="shared" si="34"/>
        <v>0</v>
      </c>
      <c r="BR28" s="105">
        <f t="shared" si="35"/>
        <v>0</v>
      </c>
      <c r="BS28" s="105">
        <f t="shared" si="36"/>
        <v>0</v>
      </c>
      <c r="BT28" s="109">
        <f t="shared" si="6"/>
        <v>0</v>
      </c>
      <c r="BU28" s="37"/>
      <c r="BV28" s="106">
        <f t="shared" si="7"/>
        <v>0</v>
      </c>
      <c r="BW28" s="105">
        <f t="shared" si="37"/>
        <v>0</v>
      </c>
      <c r="BX28" s="105">
        <f t="shared" si="8"/>
        <v>0</v>
      </c>
      <c r="BY28" s="105">
        <f t="shared" si="9"/>
        <v>0</v>
      </c>
      <c r="BZ28" s="109">
        <f t="shared" si="10"/>
        <v>0</v>
      </c>
      <c r="CA28" s="37"/>
      <c r="CB28" s="106">
        <f t="shared" si="11"/>
        <v>0</v>
      </c>
      <c r="CC28" s="105">
        <f t="shared" si="38"/>
        <v>0</v>
      </c>
      <c r="CD28" s="105">
        <f t="shared" si="39"/>
        <v>0</v>
      </c>
      <c r="CE28" s="105">
        <f t="shared" si="40"/>
        <v>0</v>
      </c>
      <c r="CF28" s="109">
        <f t="shared" si="12"/>
        <v>0</v>
      </c>
      <c r="CG28" s="37"/>
      <c r="CH28" s="106">
        <f t="shared" si="13"/>
        <v>0</v>
      </c>
      <c r="CI28" s="105">
        <f t="shared" si="41"/>
        <v>0</v>
      </c>
      <c r="CJ28" s="105">
        <f t="shared" si="42"/>
        <v>0</v>
      </c>
      <c r="CK28" s="105">
        <f t="shared" si="43"/>
        <v>0</v>
      </c>
      <c r="CL28" s="109">
        <f t="shared" si="14"/>
        <v>0</v>
      </c>
      <c r="CM28" s="37"/>
      <c r="CN28" s="106">
        <f t="shared" si="15"/>
        <v>0</v>
      </c>
      <c r="CO28" s="105">
        <f t="shared" si="44"/>
        <v>0</v>
      </c>
      <c r="CP28" s="105">
        <f t="shared" si="45"/>
        <v>0</v>
      </c>
      <c r="CQ28" s="105">
        <f t="shared" si="46"/>
        <v>0</v>
      </c>
      <c r="CR28" s="109">
        <f t="shared" si="16"/>
        <v>0</v>
      </c>
      <c r="CS28" s="37"/>
      <c r="CT28" s="106">
        <f t="shared" si="17"/>
        <v>0</v>
      </c>
      <c r="CU28" s="105">
        <f t="shared" si="47"/>
        <v>0</v>
      </c>
      <c r="CV28" s="105">
        <f t="shared" si="18"/>
        <v>0</v>
      </c>
      <c r="CW28" s="105">
        <f t="shared" si="19"/>
        <v>0</v>
      </c>
      <c r="CX28" s="109">
        <f t="shared" si="20"/>
        <v>0</v>
      </c>
      <c r="CY28" s="37"/>
      <c r="CZ28" s="106">
        <f t="shared" si="21"/>
        <v>0</v>
      </c>
      <c r="DA28" s="105">
        <f t="shared" si="48"/>
        <v>0</v>
      </c>
      <c r="DB28" s="105">
        <f t="shared" si="49"/>
        <v>0</v>
      </c>
      <c r="DC28" s="105">
        <f t="shared" si="22"/>
        <v>0</v>
      </c>
      <c r="DD28" s="150">
        <f t="shared" si="23"/>
        <v>77777</v>
      </c>
      <c r="DE28" s="150">
        <f t="shared" si="24"/>
        <v>136423</v>
      </c>
      <c r="DF28" s="7"/>
      <c r="DG28" s="148">
        <f t="shared" si="25"/>
        <v>7777.7</v>
      </c>
    </row>
    <row r="29" spans="1:111" ht="48" customHeight="1" thickBot="1">
      <c r="A29" s="34" t="s">
        <v>27</v>
      </c>
      <c r="B29" s="33"/>
      <c r="C29" s="33"/>
      <c r="D29" s="33"/>
      <c r="E29" s="33"/>
      <c r="F29" s="33"/>
      <c r="G29" s="33"/>
      <c r="H29" s="33"/>
      <c r="I29" s="25">
        <f>COUNTA(I13:I28)</f>
        <v>11</v>
      </c>
      <c r="J29" s="25"/>
      <c r="K29" s="33"/>
      <c r="L29" s="33"/>
      <c r="M29" s="227">
        <f>COUNTA(M13:M28)</f>
        <v>2</v>
      </c>
      <c r="N29" s="35"/>
      <c r="O29" s="25"/>
      <c r="P29" s="26">
        <f>SUM(P13:P28)</f>
        <v>255189</v>
      </c>
      <c r="Q29" s="27">
        <f t="shared" ref="Q29:S29" si="84">SUM(Q13:Q28)</f>
        <v>5385600</v>
      </c>
      <c r="R29" s="27">
        <f t="shared" si="84"/>
        <v>810000</v>
      </c>
      <c r="S29" s="28">
        <f t="shared" si="84"/>
        <v>4575600</v>
      </c>
      <c r="T29" s="26">
        <f>SUM(T13:T28)</f>
        <v>4231600</v>
      </c>
      <c r="U29" s="29"/>
      <c r="V29" s="30">
        <f>SUM(V13:V28)</f>
        <v>344000</v>
      </c>
      <c r="W29" s="31"/>
      <c r="X29" s="32">
        <f>SUM(X13:X28)</f>
        <v>5385600</v>
      </c>
      <c r="Y29" s="42">
        <f t="shared" ref="Y29:AI29" si="85">SUM(Y13:Y28)</f>
        <v>5385600</v>
      </c>
      <c r="Z29" s="95">
        <f>SUM(Z13:Z28)</f>
        <v>517</v>
      </c>
      <c r="AA29" s="96">
        <f>SUM(AA13:AA28)</f>
        <v>517</v>
      </c>
      <c r="AB29" s="95">
        <f>SUM(AB13:AB28)</f>
        <v>259</v>
      </c>
      <c r="AC29" s="96">
        <f t="shared" ref="AC29" si="86">SUM(AC13:AC28)</f>
        <v>97</v>
      </c>
      <c r="AD29" s="95">
        <f>SUM(AD13:AD28)</f>
        <v>135</v>
      </c>
      <c r="AE29" s="96">
        <f t="shared" si="85"/>
        <v>18</v>
      </c>
      <c r="AF29" s="97">
        <f t="shared" si="85"/>
        <v>395168</v>
      </c>
      <c r="AG29" s="98">
        <f t="shared" si="85"/>
        <v>419413</v>
      </c>
      <c r="AH29" s="26">
        <f t="shared" si="85"/>
        <v>335323</v>
      </c>
      <c r="AI29" s="93">
        <f t="shared" si="85"/>
        <v>355879</v>
      </c>
      <c r="AJ29" s="197"/>
      <c r="AK29" s="198">
        <f>SUM(AK13:AK28)</f>
        <v>0</v>
      </c>
      <c r="AL29" s="198">
        <f t="shared" ref="AL29:BG29" si="87">SUM(AL13:AL28)</f>
        <v>0</v>
      </c>
      <c r="AM29" s="198">
        <f t="shared" ref="AM29" si="88">SUM(AM13:AM28)</f>
        <v>10</v>
      </c>
      <c r="AN29" s="238">
        <f>SUM(AN13:AN28)</f>
        <v>229</v>
      </c>
      <c r="AO29" s="198">
        <f t="shared" ref="AO29" si="89">SUM(AO13:AO28)</f>
        <v>2</v>
      </c>
      <c r="AP29" s="198"/>
      <c r="AQ29" s="238">
        <f t="shared" ref="AQ29" si="90">SUM(AQ13:AQ28)</f>
        <v>48</v>
      </c>
      <c r="AR29" s="198">
        <f t="shared" si="87"/>
        <v>2</v>
      </c>
      <c r="AS29" s="238">
        <f>SUM(AS13:AS28)</f>
        <v>45</v>
      </c>
      <c r="AT29" s="198">
        <f t="shared" si="87"/>
        <v>5</v>
      </c>
      <c r="AU29" s="198"/>
      <c r="AV29" s="238">
        <f t="shared" ref="AV29:AX29" si="91">SUM(AV13:AV28)</f>
        <v>108</v>
      </c>
      <c r="AW29" s="238"/>
      <c r="AX29" s="198">
        <f t="shared" si="91"/>
        <v>7</v>
      </c>
      <c r="AY29" s="198"/>
      <c r="AZ29" s="238">
        <f t="shared" ref="AZ29" si="92">SUM(AZ13:AZ28)</f>
        <v>156</v>
      </c>
      <c r="BA29" s="195">
        <f t="shared" si="87"/>
        <v>0</v>
      </c>
      <c r="BB29" s="144"/>
      <c r="BC29" s="38">
        <f t="shared" ref="BC29" si="93">SUM(BC13:BC28)</f>
        <v>35610.799999999996</v>
      </c>
      <c r="BD29" s="38">
        <f t="shared" si="87"/>
        <v>33127.49</v>
      </c>
      <c r="BE29" s="26">
        <f t="shared" si="87"/>
        <v>781990</v>
      </c>
      <c r="BF29" s="26">
        <f t="shared" si="87"/>
        <v>390995</v>
      </c>
      <c r="BG29" s="26">
        <f t="shared" si="87"/>
        <v>390995</v>
      </c>
      <c r="BH29" s="136"/>
      <c r="BI29" s="38">
        <f t="shared" ref="BI29:BM29" si="94">SUM(BI13:BI28)</f>
        <v>0</v>
      </c>
      <c r="BJ29" s="38">
        <f t="shared" si="94"/>
        <v>0</v>
      </c>
      <c r="BK29" s="26">
        <f t="shared" si="94"/>
        <v>0</v>
      </c>
      <c r="BL29" s="26">
        <f t="shared" si="94"/>
        <v>0</v>
      </c>
      <c r="BM29" s="26">
        <f t="shared" si="94"/>
        <v>0</v>
      </c>
      <c r="BN29" s="136"/>
      <c r="BO29" s="38">
        <f t="shared" ref="BO29:BS29" si="95">SUM(BO13:BO28)</f>
        <v>0</v>
      </c>
      <c r="BP29" s="38">
        <f t="shared" si="95"/>
        <v>0</v>
      </c>
      <c r="BQ29" s="26">
        <f t="shared" si="95"/>
        <v>0</v>
      </c>
      <c r="BR29" s="26">
        <f t="shared" si="95"/>
        <v>0</v>
      </c>
      <c r="BS29" s="26">
        <f t="shared" si="95"/>
        <v>0</v>
      </c>
      <c r="BT29" s="136"/>
      <c r="BU29" s="38">
        <f t="shared" ref="BU29:BY29" si="96">SUM(BU13:BU28)</f>
        <v>0</v>
      </c>
      <c r="BV29" s="38">
        <f t="shared" si="96"/>
        <v>0</v>
      </c>
      <c r="BW29" s="26">
        <f t="shared" si="96"/>
        <v>0</v>
      </c>
      <c r="BX29" s="26">
        <f t="shared" si="96"/>
        <v>0</v>
      </c>
      <c r="BY29" s="26">
        <f t="shared" si="96"/>
        <v>0</v>
      </c>
      <c r="BZ29" s="136"/>
      <c r="CA29" s="38">
        <f t="shared" ref="CA29:CE29" si="97">SUM(CA13:CA28)</f>
        <v>0</v>
      </c>
      <c r="CB29" s="38">
        <f t="shared" si="97"/>
        <v>0</v>
      </c>
      <c r="CC29" s="26">
        <f t="shared" si="97"/>
        <v>0</v>
      </c>
      <c r="CD29" s="26">
        <f t="shared" si="97"/>
        <v>0</v>
      </c>
      <c r="CE29" s="26">
        <f t="shared" si="97"/>
        <v>0</v>
      </c>
      <c r="CF29" s="136"/>
      <c r="CG29" s="38">
        <f t="shared" ref="CG29:CK29" si="98">SUM(CG13:CG28)</f>
        <v>0</v>
      </c>
      <c r="CH29" s="38">
        <f t="shared" si="98"/>
        <v>0</v>
      </c>
      <c r="CI29" s="26">
        <f t="shared" si="98"/>
        <v>0</v>
      </c>
      <c r="CJ29" s="26">
        <f t="shared" si="98"/>
        <v>0</v>
      </c>
      <c r="CK29" s="26">
        <f t="shared" si="98"/>
        <v>0</v>
      </c>
      <c r="CL29" s="136"/>
      <c r="CM29" s="38">
        <f t="shared" ref="CM29:CQ29" si="99">SUM(CM13:CM28)</f>
        <v>0</v>
      </c>
      <c r="CN29" s="38">
        <f t="shared" si="99"/>
        <v>0</v>
      </c>
      <c r="CO29" s="26">
        <f t="shared" si="99"/>
        <v>0</v>
      </c>
      <c r="CP29" s="26">
        <f t="shared" si="99"/>
        <v>0</v>
      </c>
      <c r="CQ29" s="26">
        <f t="shared" si="99"/>
        <v>0</v>
      </c>
      <c r="CR29" s="136"/>
      <c r="CS29" s="38">
        <f t="shared" ref="CS29:CW29" si="100">SUM(CS13:CS28)</f>
        <v>0</v>
      </c>
      <c r="CT29" s="38">
        <f t="shared" si="100"/>
        <v>0</v>
      </c>
      <c r="CU29" s="26">
        <f t="shared" si="100"/>
        <v>0</v>
      </c>
      <c r="CV29" s="26">
        <f t="shared" si="100"/>
        <v>0</v>
      </c>
      <c r="CW29" s="26">
        <f t="shared" si="100"/>
        <v>0</v>
      </c>
      <c r="CX29" s="136"/>
      <c r="CY29" s="38">
        <f t="shared" ref="CY29:DG29" si="101">SUM(CY13:CY28)</f>
        <v>0</v>
      </c>
      <c r="CZ29" s="38">
        <f t="shared" si="101"/>
        <v>0</v>
      </c>
      <c r="DA29" s="26">
        <f t="shared" si="101"/>
        <v>0</v>
      </c>
      <c r="DB29" s="26">
        <f t="shared" si="101"/>
        <v>0</v>
      </c>
      <c r="DC29" s="26">
        <f t="shared" si="101"/>
        <v>0</v>
      </c>
      <c r="DD29" s="151">
        <f t="shared" si="101"/>
        <v>390995</v>
      </c>
      <c r="DE29" s="151">
        <f t="shared" si="101"/>
        <v>4994605</v>
      </c>
      <c r="DF29" s="136"/>
      <c r="DG29" s="38">
        <f t="shared" si="101"/>
        <v>35610.799999999996</v>
      </c>
    </row>
    <row r="30" spans="1:111" ht="28.5" customHeight="1">
      <c r="T30" s="19">
        <f>R29+T29</f>
        <v>5041600</v>
      </c>
      <c r="X30" s="19">
        <f>T30+V29</f>
        <v>5385600</v>
      </c>
      <c r="Z30" s="242" t="s">
        <v>49</v>
      </c>
      <c r="AA30" s="243"/>
      <c r="AB30" s="243"/>
      <c r="AC30" s="243"/>
      <c r="AD30" s="243"/>
      <c r="AE30" s="244"/>
      <c r="AF30" s="99">
        <f>IF(Z29=0,0,AG29/$Z29*0.1)*100</f>
        <v>8112.4371373307549</v>
      </c>
      <c r="AG30" s="100">
        <f>IF(AA29=0,0,AI29/$AA29*0.1)*100</f>
        <v>6883.5396518375246</v>
      </c>
      <c r="AI30" s="94"/>
      <c r="AJ30" s="216" t="s">
        <v>142</v>
      </c>
      <c r="AK30" s="215">
        <f>AK29/AG29</f>
        <v>0</v>
      </c>
      <c r="AL30" s="215">
        <f>AL29/AI29</f>
        <v>0</v>
      </c>
      <c r="AM30" s="203" t="s">
        <v>132</v>
      </c>
      <c r="AN30" s="204">
        <f>AN29/Z29</f>
        <v>0.44294003868471954</v>
      </c>
      <c r="AO30" s="203"/>
      <c r="AP30" s="203" t="s">
        <v>133</v>
      </c>
      <c r="AQ30" s="204">
        <f>(AN29+AQ29)/AA29</f>
        <v>0.53578336557059958</v>
      </c>
      <c r="AR30" s="203" t="s">
        <v>132</v>
      </c>
      <c r="AS30" s="204">
        <f>AS29/Z29</f>
        <v>8.7040618955512572E-2</v>
      </c>
      <c r="AT30" s="203"/>
      <c r="AU30" s="203" t="s">
        <v>133</v>
      </c>
      <c r="AV30" s="204">
        <f>(AS29+AV29)/AA29</f>
        <v>0.29593810444874274</v>
      </c>
      <c r="AW30" s="6"/>
      <c r="AX30" s="145"/>
      <c r="AY30" s="145"/>
      <c r="AZ30" s="6"/>
      <c r="BA30" s="145"/>
    </row>
    <row r="32" spans="1:111" ht="19.5" customHeight="1">
      <c r="A32" s="101" t="s">
        <v>50</v>
      </c>
      <c r="C32" s="101"/>
      <c r="N32" s="51"/>
      <c r="O32" s="307" t="s">
        <v>42</v>
      </c>
      <c r="P32" s="308"/>
      <c r="Q32" s="52"/>
      <c r="R32" s="53"/>
      <c r="T32" s="66"/>
      <c r="U32" s="133" t="s">
        <v>41</v>
      </c>
      <c r="V32" s="67"/>
      <c r="W32" s="67"/>
      <c r="X32" s="68"/>
      <c r="Z32" s="81"/>
      <c r="AA32" s="134" t="s">
        <v>38</v>
      </c>
      <c r="AB32" s="82"/>
      <c r="AC32" s="82"/>
      <c r="AD32" s="82"/>
      <c r="AE32" s="83"/>
      <c r="AI32" s="44"/>
      <c r="AJ32" s="44"/>
      <c r="AK32" s="44"/>
      <c r="AL32" s="44"/>
      <c r="AM32" s="44"/>
      <c r="AN32" s="44"/>
      <c r="AO32" s="44"/>
      <c r="AP32" s="44"/>
      <c r="AQ32" s="44"/>
      <c r="AR32" s="44"/>
      <c r="AS32" s="44"/>
      <c r="AT32" s="44"/>
      <c r="AU32" s="44"/>
      <c r="AV32" s="44"/>
      <c r="AW32" s="44"/>
      <c r="AX32" s="44"/>
      <c r="AY32" s="44"/>
      <c r="AZ32" s="44"/>
      <c r="BA32" s="44"/>
      <c r="BB32" s="44"/>
      <c r="BC32" s="132"/>
      <c r="BD32" s="305" t="s">
        <v>28</v>
      </c>
      <c r="BE32" s="306"/>
      <c r="BF32" s="303"/>
      <c r="BG32" s="304"/>
      <c r="BH32" s="44"/>
      <c r="BI32" s="132"/>
      <c r="BJ32" s="305" t="s">
        <v>29</v>
      </c>
      <c r="BK32" s="306"/>
      <c r="BL32" s="303"/>
      <c r="BM32" s="304"/>
      <c r="BN32" s="44"/>
      <c r="BO32" s="132"/>
      <c r="BP32" s="305" t="s">
        <v>61</v>
      </c>
      <c r="BQ32" s="306"/>
      <c r="BR32" s="303"/>
      <c r="BS32" s="304"/>
      <c r="BT32" s="44"/>
      <c r="BU32" s="132"/>
      <c r="BV32" s="305" t="s">
        <v>62</v>
      </c>
      <c r="BW32" s="306"/>
      <c r="BX32" s="303"/>
      <c r="BY32" s="304"/>
      <c r="BZ32" s="44"/>
      <c r="CA32" s="132"/>
      <c r="CB32" s="305" t="s">
        <v>63</v>
      </c>
      <c r="CC32" s="306"/>
      <c r="CD32" s="303"/>
      <c r="CE32" s="304"/>
      <c r="CF32" s="44"/>
      <c r="CG32" s="132"/>
      <c r="CH32" s="305" t="s">
        <v>64</v>
      </c>
      <c r="CI32" s="306"/>
      <c r="CJ32" s="303"/>
      <c r="CK32" s="304"/>
      <c r="CL32" s="44"/>
      <c r="CM32" s="132"/>
      <c r="CN32" s="305" t="s">
        <v>65</v>
      </c>
      <c r="CO32" s="306"/>
      <c r="CP32" s="303"/>
      <c r="CQ32" s="304"/>
      <c r="CR32" s="44"/>
      <c r="CS32" s="132"/>
      <c r="CT32" s="305" t="s">
        <v>66</v>
      </c>
      <c r="CU32" s="306"/>
      <c r="CV32" s="303"/>
      <c r="CW32" s="304"/>
      <c r="CX32" s="44"/>
      <c r="CY32" s="132"/>
      <c r="CZ32" s="305" t="s">
        <v>67</v>
      </c>
      <c r="DA32" s="306"/>
      <c r="DB32" s="303"/>
      <c r="DC32" s="304"/>
    </row>
    <row r="33" spans="1:107" ht="19.5" customHeight="1">
      <c r="A33" s="101" t="s">
        <v>51</v>
      </c>
      <c r="B33" s="101"/>
      <c r="C33" s="101"/>
      <c r="N33" s="54"/>
      <c r="O33" s="55" t="s">
        <v>73</v>
      </c>
      <c r="P33" s="55" t="s">
        <v>7</v>
      </c>
      <c r="Q33" s="55" t="s">
        <v>21</v>
      </c>
      <c r="R33" s="56" t="s">
        <v>22</v>
      </c>
      <c r="T33" s="69"/>
      <c r="U33" s="70" t="s">
        <v>73</v>
      </c>
      <c r="V33" s="70" t="s">
        <v>7</v>
      </c>
      <c r="W33" s="70" t="s">
        <v>21</v>
      </c>
      <c r="X33" s="71" t="s">
        <v>22</v>
      </c>
      <c r="Z33" s="84" t="s">
        <v>73</v>
      </c>
      <c r="AA33" s="4" t="s">
        <v>7</v>
      </c>
      <c r="AB33" s="4" t="s">
        <v>21</v>
      </c>
      <c r="AC33" s="4" t="s">
        <v>22</v>
      </c>
      <c r="AD33" s="4" t="s">
        <v>9</v>
      </c>
      <c r="AE33" s="219" t="s">
        <v>145</v>
      </c>
      <c r="AI33" s="44"/>
      <c r="AJ33" s="44"/>
      <c r="AK33" s="44"/>
      <c r="AL33" s="44"/>
      <c r="AM33" s="44"/>
      <c r="AN33" s="44"/>
      <c r="AO33" s="44"/>
      <c r="AP33" s="44"/>
      <c r="AQ33" s="44"/>
      <c r="AR33" s="44"/>
      <c r="AS33" s="44"/>
      <c r="AT33" s="44"/>
      <c r="AU33" s="44"/>
      <c r="AV33" s="44"/>
      <c r="AW33" s="44"/>
      <c r="AX33" s="44"/>
      <c r="AY33" s="44"/>
      <c r="AZ33" s="44"/>
      <c r="BA33" s="44"/>
      <c r="BB33" s="44"/>
      <c r="BC33" s="124"/>
      <c r="BD33" s="269" t="s">
        <v>18</v>
      </c>
      <c r="BE33" s="269"/>
      <c r="BF33" s="313"/>
      <c r="BG33" s="314"/>
      <c r="BH33" s="44"/>
      <c r="BI33" s="124"/>
      <c r="BJ33" s="269" t="s">
        <v>18</v>
      </c>
      <c r="BK33" s="269"/>
      <c r="BL33" s="313"/>
      <c r="BM33" s="314"/>
      <c r="BN33" s="44"/>
      <c r="BO33" s="124"/>
      <c r="BP33" s="269" t="s">
        <v>18</v>
      </c>
      <c r="BQ33" s="269"/>
      <c r="BR33" s="313"/>
      <c r="BS33" s="314"/>
      <c r="BT33" s="44"/>
      <c r="BU33" s="124"/>
      <c r="BV33" s="269" t="s">
        <v>18</v>
      </c>
      <c r="BW33" s="269"/>
      <c r="BX33" s="313"/>
      <c r="BY33" s="314"/>
      <c r="BZ33" s="44"/>
      <c r="CA33" s="124"/>
      <c r="CB33" s="269" t="s">
        <v>18</v>
      </c>
      <c r="CC33" s="269"/>
      <c r="CD33" s="313"/>
      <c r="CE33" s="314"/>
      <c r="CF33" s="44"/>
      <c r="CG33" s="124"/>
      <c r="CH33" s="269" t="s">
        <v>18</v>
      </c>
      <c r="CI33" s="269"/>
      <c r="CJ33" s="313"/>
      <c r="CK33" s="314"/>
      <c r="CL33" s="44"/>
      <c r="CM33" s="124"/>
      <c r="CN33" s="269" t="s">
        <v>18</v>
      </c>
      <c r="CO33" s="269"/>
      <c r="CP33" s="313"/>
      <c r="CQ33" s="314"/>
      <c r="CR33" s="44"/>
      <c r="CS33" s="124"/>
      <c r="CT33" s="315" t="s">
        <v>18</v>
      </c>
      <c r="CU33" s="269"/>
      <c r="CV33" s="313"/>
      <c r="CW33" s="314"/>
      <c r="CX33" s="44"/>
      <c r="CY33" s="124"/>
      <c r="CZ33" s="315" t="s">
        <v>18</v>
      </c>
      <c r="DA33" s="269"/>
      <c r="DB33" s="313"/>
      <c r="DC33" s="314"/>
    </row>
    <row r="34" spans="1:107" ht="19.5" customHeight="1">
      <c r="A34" s="101" t="s">
        <v>52</v>
      </c>
      <c r="B34" s="101"/>
      <c r="C34" s="101"/>
      <c r="N34" s="57">
        <v>1.1499999999999999</v>
      </c>
      <c r="O34" s="58">
        <f>SUMIFS($Q$13:$Q$28,$O$13:$O$28,$O$33,$N$13:$N$28,$N$34)</f>
        <v>0</v>
      </c>
      <c r="P34" s="58">
        <f>SUMIFS($Q$13:$Q$28,$O$13:$O$28,$P$33,$N$13:$N$28,$N$34)</f>
        <v>0</v>
      </c>
      <c r="Q34" s="58">
        <f>SUMIFS($Q$13:$Q$28,$O$13:$O$28,$Q$33,$N$13:$N$28,$N$34)</f>
        <v>0</v>
      </c>
      <c r="R34" s="59">
        <f>SUMIFS($Q$13:$Q$28,$O$13:$O$28,$R$33,$N$13:$N$28,$N$34)</f>
        <v>0</v>
      </c>
      <c r="T34" s="72">
        <v>1.1499999999999999</v>
      </c>
      <c r="U34" s="73">
        <f>SUMIFS($P$13:$P$28,$O$13:$O$28,$O$33,$N$13:$N$28,$N$34)</f>
        <v>0</v>
      </c>
      <c r="V34" s="73">
        <f>SUMIFS($P$13:$P$28,$O$13:$O$28,$P$33,$N$13:$N$28,$N$34)</f>
        <v>0</v>
      </c>
      <c r="W34" s="73">
        <f>SUMIFS($P$13:$P$28,$O$13:$O$28,$Q$33,$N$13:$N$28,$N$34)</f>
        <v>0</v>
      </c>
      <c r="X34" s="74">
        <f>SUMIFS($P$13:$P$28,$O$13:$O$28,$R$33,$N$13:$N$28,$N$34)</f>
        <v>0</v>
      </c>
      <c r="Z34" s="17">
        <f>SUMIFS($AF$13:$AF$28,$O$13:$O$28,$O$33)</f>
        <v>228330</v>
      </c>
      <c r="AA34" s="18">
        <f>SUMIFS($AF$13:$AF$28,$O$13:$O$28,$P$33)</f>
        <v>81026</v>
      </c>
      <c r="AB34" s="18">
        <f>SUMIFS($AF$13:$AF$28,$O$13:$O$28,$Q$33)</f>
        <v>72291</v>
      </c>
      <c r="AC34" s="18">
        <f>SUMIFS($AF$13:$AF$28,$O$13:$O$28,$R$33)</f>
        <v>13521</v>
      </c>
      <c r="AD34" s="217">
        <f>SUM(Z34:AC34)</f>
        <v>395168</v>
      </c>
      <c r="AE34" s="220">
        <f>AG29</f>
        <v>419413</v>
      </c>
      <c r="AF34" s="19"/>
      <c r="AG34" s="19"/>
      <c r="AH34" s="19"/>
      <c r="AL34" s="45"/>
      <c r="AM34" s="45"/>
      <c r="AN34" s="45"/>
      <c r="AO34" s="45"/>
      <c r="AP34" s="45"/>
      <c r="AQ34" s="45"/>
      <c r="AR34" s="45"/>
      <c r="AS34" s="45"/>
      <c r="AT34" s="45"/>
      <c r="AU34" s="45"/>
      <c r="AV34" s="45"/>
      <c r="AW34" s="45"/>
      <c r="AX34" s="45"/>
      <c r="AY34" s="45"/>
      <c r="AZ34" s="45"/>
      <c r="BA34" s="45"/>
      <c r="BB34" s="45"/>
      <c r="BC34" s="124"/>
      <c r="BD34" s="125" t="s">
        <v>73</v>
      </c>
      <c r="BE34" s="125" t="s">
        <v>7</v>
      </c>
      <c r="BF34" s="125" t="s">
        <v>21</v>
      </c>
      <c r="BG34" s="126" t="s">
        <v>22</v>
      </c>
      <c r="BH34" s="45"/>
      <c r="BI34" s="124"/>
      <c r="BJ34" s="125" t="s">
        <v>73</v>
      </c>
      <c r="BK34" s="125" t="s">
        <v>7</v>
      </c>
      <c r="BL34" s="125" t="s">
        <v>20</v>
      </c>
      <c r="BM34" s="126" t="s">
        <v>22</v>
      </c>
      <c r="BN34" s="45"/>
      <c r="BO34" s="124"/>
      <c r="BP34" s="125" t="s">
        <v>73</v>
      </c>
      <c r="BQ34" s="125" t="s">
        <v>7</v>
      </c>
      <c r="BR34" s="125" t="s">
        <v>20</v>
      </c>
      <c r="BS34" s="126" t="s">
        <v>22</v>
      </c>
      <c r="BT34" s="45"/>
      <c r="BU34" s="124"/>
      <c r="BV34" s="125" t="s">
        <v>73</v>
      </c>
      <c r="BW34" s="125" t="s">
        <v>7</v>
      </c>
      <c r="BX34" s="125" t="s">
        <v>20</v>
      </c>
      <c r="BY34" s="126" t="s">
        <v>22</v>
      </c>
      <c r="BZ34" s="45"/>
      <c r="CA34" s="124"/>
      <c r="CB34" s="125" t="s">
        <v>73</v>
      </c>
      <c r="CC34" s="125" t="s">
        <v>7</v>
      </c>
      <c r="CD34" s="125" t="s">
        <v>20</v>
      </c>
      <c r="CE34" s="126" t="s">
        <v>22</v>
      </c>
      <c r="CF34" s="45"/>
      <c r="CG34" s="124"/>
      <c r="CH34" s="125" t="s">
        <v>73</v>
      </c>
      <c r="CI34" s="125" t="s">
        <v>7</v>
      </c>
      <c r="CJ34" s="125" t="s">
        <v>20</v>
      </c>
      <c r="CK34" s="126" t="s">
        <v>22</v>
      </c>
      <c r="CL34" s="45"/>
      <c r="CM34" s="124"/>
      <c r="CN34" s="125" t="s">
        <v>73</v>
      </c>
      <c r="CO34" s="125" t="s">
        <v>7</v>
      </c>
      <c r="CP34" s="125" t="s">
        <v>20</v>
      </c>
      <c r="CQ34" s="126" t="s">
        <v>22</v>
      </c>
      <c r="CR34" s="45"/>
      <c r="CS34" s="124"/>
      <c r="CT34" s="125" t="s">
        <v>73</v>
      </c>
      <c r="CU34" s="125" t="s">
        <v>7</v>
      </c>
      <c r="CV34" s="125" t="s">
        <v>20</v>
      </c>
      <c r="CW34" s="126" t="s">
        <v>22</v>
      </c>
      <c r="CX34" s="45"/>
      <c r="CY34" s="124"/>
      <c r="CZ34" s="125" t="s">
        <v>73</v>
      </c>
      <c r="DA34" s="125" t="s">
        <v>7</v>
      </c>
      <c r="DB34" s="125" t="s">
        <v>20</v>
      </c>
      <c r="DC34" s="126" t="s">
        <v>22</v>
      </c>
    </row>
    <row r="35" spans="1:107" ht="19.5" customHeight="1">
      <c r="A35" s="101" t="s">
        <v>176</v>
      </c>
      <c r="B35" s="101"/>
      <c r="C35" s="101"/>
      <c r="N35" s="57" t="s">
        <v>8</v>
      </c>
      <c r="O35" s="58">
        <f>SUMIFS($Q$13:$Q$28,$O$13:$O$28,$O$33,$N$13:$N$28,$N$35)</f>
        <v>0</v>
      </c>
      <c r="P35" s="58">
        <f>SUMIFS($Q$13:$Q$28,$O$13:$O$28,$P$33,$N$13:$N$28,$N$35)</f>
        <v>0</v>
      </c>
      <c r="Q35" s="58">
        <f>SUMIFS($Q$13:$Q$28,$O$13:$O$28,$Q$33,$N$13:$N$28,$N$35)</f>
        <v>0</v>
      </c>
      <c r="R35" s="59">
        <f>SUMIFS($Q$13:$Q$28,$O$13:$O$28,$R$33,$N$13:$N$28,$N$35)</f>
        <v>0</v>
      </c>
      <c r="T35" s="72" t="s">
        <v>8</v>
      </c>
      <c r="U35" s="73">
        <f>SUMIFS($P$13:$P$28,$O$13:$O$28,$O$33,$N$13:$N$28,$N$35)</f>
        <v>0</v>
      </c>
      <c r="V35" s="73">
        <f>SUMIFS($P$13:$P$28,$O$13:$O$28,$P$33,$N$13:$N$28,$N$35)</f>
        <v>0</v>
      </c>
      <c r="W35" s="73">
        <f>SUMIFS($P$13:$P$28,$O$13:$O$28,$Q$33,$N$13:$N$28,$N$35)</f>
        <v>0</v>
      </c>
      <c r="X35" s="74">
        <f>SUMIFS($P$13:$P$28,$O$13:$O$28,$R$33,$N$13:$N$28,$N$35)</f>
        <v>0</v>
      </c>
      <c r="Z35" s="19"/>
      <c r="AL35" s="45"/>
      <c r="AM35" s="45"/>
      <c r="AN35" s="45"/>
      <c r="AO35" s="45"/>
      <c r="AP35" s="45"/>
      <c r="AQ35" s="45"/>
      <c r="AR35" s="45"/>
      <c r="AS35" s="45"/>
      <c r="AT35" s="45"/>
      <c r="AU35" s="45"/>
      <c r="AV35" s="45"/>
      <c r="AW35" s="45"/>
      <c r="AX35" s="45"/>
      <c r="AY35" s="45"/>
      <c r="AZ35" s="45"/>
      <c r="BA35" s="45"/>
      <c r="BB35" s="45"/>
      <c r="BC35" s="127">
        <v>1.1499999999999999</v>
      </c>
      <c r="BD35" s="125">
        <f>COUNTIFS(BE13:BE28,"&lt;&gt;0",$O$13:$O$28,$BD$34,$N$13:$N$28,$BC$35)</f>
        <v>0</v>
      </c>
      <c r="BE35" s="125">
        <f>COUNTIFS(BE13:BE28,"&lt;&gt;0",$O$13:$O$28,$BE$34,$N$13:$N$28,$BC$35)</f>
        <v>0</v>
      </c>
      <c r="BF35" s="125">
        <f>COUNTIFS(BE14:BE29,"&lt;&gt;0",$O$13:$O$28,$BF$34,$N$13:$N$28,$BC$35)</f>
        <v>0</v>
      </c>
      <c r="BG35" s="126">
        <f>COUNTIFS(BE13:BE28,"&lt;&gt;0",$O$13:$O$28,$BG$34,$N$13:$N$28,$BC$35)</f>
        <v>0</v>
      </c>
      <c r="BH35" s="45"/>
      <c r="BI35" s="127">
        <v>1.1499999999999999</v>
      </c>
      <c r="BJ35" s="125">
        <f>COUNTIFS(BK13:BK28,"&lt;&gt;0",$O$13:$O$28,$BJ$34,$N$13:$N$28,$BI$35)</f>
        <v>0</v>
      </c>
      <c r="BK35" s="125">
        <f>COUNTIFS(BK13:BK28,"&lt;&gt;0",$O$13:$O$28,$BK$34,$N$13:$N$28,$BI$35)</f>
        <v>0</v>
      </c>
      <c r="BL35" s="125">
        <f>COUNTIFS(BK13:BK28,"&lt;&gt;0",$O$13:$O$28,$BL$34,$N$13:$N$28,$BI$35)</f>
        <v>0</v>
      </c>
      <c r="BM35" s="126">
        <f>COUNTIFS(BK13:BK28,"&lt;&gt;0",$O$13:$O$28,$BM$34,$N$13:$N$28,$BI$35)</f>
        <v>0</v>
      </c>
      <c r="BN35" s="45"/>
      <c r="BO35" s="127">
        <v>1.1499999999999999</v>
      </c>
      <c r="BP35" s="125">
        <f>COUNTIFS(BQ13:BQ28,"&lt;&gt;0",$O$13:$O$28,$BP$34,$N$13:$N$28,$BO$35)</f>
        <v>0</v>
      </c>
      <c r="BQ35" s="125">
        <f>COUNTIFS(BQ13:BQ28,"&lt;&gt;0",$O$13:$O$28,$BQ$34,$N$13:$N$28,$BO$35)</f>
        <v>0</v>
      </c>
      <c r="BR35" s="125">
        <f>COUNTIFS(BQ13:BQ28,"&lt;&gt;0",$O$13:$O$28,$BR$34,$N$13:$N$28,$BO$35)</f>
        <v>0</v>
      </c>
      <c r="BS35" s="126">
        <f>COUNTIFS(BQ13:BQ28,"&lt;&gt;0",$O$13:$O$28,$BS$34,$N$13:$N$28,$BO$35)</f>
        <v>0</v>
      </c>
      <c r="BT35" s="45"/>
      <c r="BU35" s="127">
        <v>1.1499999999999999</v>
      </c>
      <c r="BV35" s="125">
        <f>COUNTIFS(BW13:BW28,"&lt;&gt;0",$O$13:$O$28,$BV$34,$N$13:$N$28,$BU$35)</f>
        <v>0</v>
      </c>
      <c r="BW35" s="125">
        <f>COUNTIFS(BW13:BW28,"&lt;&gt;0",$O$13:$O$28,$BW$34,$N$13:$N$28,$BU$35)</f>
        <v>0</v>
      </c>
      <c r="BX35" s="125">
        <f>COUNTIFS(BW13:BW28,"&lt;&gt;0",$O$13:$O$28,$BX$34,$N$13:$N$28,$BU$35)</f>
        <v>0</v>
      </c>
      <c r="BY35" s="126">
        <f>COUNTIFS(BW13:BW28,"&lt;&gt;0",$O$13:$O$28,$BY$34,$N$13:$N$28,$BU$35)</f>
        <v>0</v>
      </c>
      <c r="BZ35" s="45"/>
      <c r="CA35" s="127">
        <v>1.1499999999999999</v>
      </c>
      <c r="CB35" s="125">
        <f>COUNTIFS(CC13:CC28,"&lt;&gt;0",$O$13:$O$28,$CB$34,$N$13:$N$28,$CA$35)</f>
        <v>0</v>
      </c>
      <c r="CC35" s="125">
        <f>COUNTIFS(CC13:CC28,"&lt;&gt;0",$O$13:$O$28,$CC$34,$N$13:$N$28,$CA$35)</f>
        <v>0</v>
      </c>
      <c r="CD35" s="125">
        <f>COUNTIFS(CC14:CC29,"&lt;&gt;0",$O$13:$O$28,$CD$34,$N$13:$N$28,$CA$35)</f>
        <v>0</v>
      </c>
      <c r="CE35" s="126">
        <f>COUNTIFS(CC14:CC29,"&lt;&gt;0",$O$13:$O$28,$CE$34,$N$13:$N$28,$CA$35)</f>
        <v>0</v>
      </c>
      <c r="CF35" s="45"/>
      <c r="CG35" s="127">
        <v>1.1499999999999999</v>
      </c>
      <c r="CH35" s="125">
        <f>COUNTIFS(CI13:CI28,"&lt;&gt;0",$O$13:$O$28,$CH$34,$N$13:$N$28,$CG$35)</f>
        <v>0</v>
      </c>
      <c r="CI35" s="125">
        <f>COUNTIFS(CI13:CI28,"&lt;&gt;0",$O$13:$O$28,$CI$34,$N$13:$N$28,$CG$35)</f>
        <v>0</v>
      </c>
      <c r="CJ35" s="125">
        <f>COUNTIFS(CI13:CI28,"&lt;&gt;0",$O$13:$O$28,$CJ$34,$N$13:$N$28,$CG$35)</f>
        <v>0</v>
      </c>
      <c r="CK35" s="126">
        <f>COUNTIFS(CI13:CI28,"&lt;&gt;0",$O$13:$O$28,$CK$34,$N$13:$N$28,$CG$35)</f>
        <v>0</v>
      </c>
      <c r="CL35" s="45"/>
      <c r="CM35" s="127">
        <v>1.1499999999999999</v>
      </c>
      <c r="CN35" s="125">
        <f>COUNTIFS($CO$13:$CO$28,"&lt;&gt;0",$O$13:$O$28,CN34,$N$13:$N$28,CM35)</f>
        <v>0</v>
      </c>
      <c r="CO35" s="125">
        <f>COUNTIFS($CO$13:$CO$28,"&lt;&gt;0",$O$13:$O$28,CO34,$N$13:$N$28,CM35)</f>
        <v>0</v>
      </c>
      <c r="CP35" s="125">
        <f>COUNTIFS($CO$13:$CO$28,"&lt;&gt;0",$O$13:$O$28,CP34,$N$13:$N$28,CM35)</f>
        <v>0</v>
      </c>
      <c r="CQ35" s="126">
        <f>COUNTIFS($CO$13:$CO$28,"&lt;&gt;0",$O$13:$O$28,CQ34,$N$13:$N$28,CM35)</f>
        <v>0</v>
      </c>
      <c r="CR35" s="45"/>
      <c r="CS35" s="127">
        <v>1.1499999999999999</v>
      </c>
      <c r="CT35" s="125">
        <f>COUNTIFS($CU$13:$CU$28,"&lt;&gt;0",$O$13:$O$28,CT34,$N$13:$N$28,CS35)</f>
        <v>0</v>
      </c>
      <c r="CU35" s="125">
        <f>COUNTIFS($CU$13:$CU$28,"&lt;&gt;0",$O$13:$O$28,CU34,$N$13:$N$28,CS35)</f>
        <v>0</v>
      </c>
      <c r="CV35" s="125">
        <f>COUNTIFS($CU$13:$CU$28,"&lt;&gt;0",$O$13:$O$28,CV34,$N$13:$N$28,CS35)</f>
        <v>0</v>
      </c>
      <c r="CW35" s="126">
        <f>COUNTIFS($CU$13:$CU$28,"&lt;&gt;0",$O$13:$O$28,CW34,$N$13:$N$28,CS35)</f>
        <v>0</v>
      </c>
      <c r="CX35" s="45"/>
      <c r="CY35" s="127">
        <v>1.1499999999999999</v>
      </c>
      <c r="CZ35" s="125">
        <f>COUNTIFS($DA$13:$DA$28,"&lt;&gt;0",$O$13:$O$28,CZ34,$N$13:$N$28,CY35)</f>
        <v>0</v>
      </c>
      <c r="DA35" s="125">
        <f>COUNTIFS($DA$13:$DA$28,"&lt;&gt;0",$O$13:$O$28,DA34,$N$13:$N$28,CY35)</f>
        <v>0</v>
      </c>
      <c r="DB35" s="125">
        <f>COUNTIFS($DA$13:$DA$28,"&lt;&gt;0",$O$13:$O$28,DB34,$N$13:$N$28,CY35)</f>
        <v>0</v>
      </c>
      <c r="DC35" s="125">
        <f>COUNTIFS($DA$13:$DA$28,"&lt;&gt;0",$O$13:$O$28,DC34,$N$13:$N$28,CY35)</f>
        <v>0</v>
      </c>
    </row>
    <row r="36" spans="1:107" ht="19.5" customHeight="1">
      <c r="A36" s="102" t="s">
        <v>177</v>
      </c>
      <c r="B36" s="101"/>
      <c r="C36" s="101"/>
      <c r="N36" s="57" t="s">
        <v>6</v>
      </c>
      <c r="O36" s="58">
        <f>SUMIFS($Q$13:$Q$28,$O$13:$O$28,$O$33,$N$13:$N$28,$N$36)</f>
        <v>2845500</v>
      </c>
      <c r="P36" s="58">
        <f>SUMIFS($Q$13:$Q$28,$O$13:$O$28,$P$33,$N$13:$N$28,$N$36)</f>
        <v>805600</v>
      </c>
      <c r="Q36" s="58">
        <f>SUMIFS($Q$13:$Q$28,$O$13:$O$28,$Q$33,$N$13:$N$28,$N$36)</f>
        <v>1488300</v>
      </c>
      <c r="R36" s="59">
        <f>SUMIFS($Q$13:$Q$28,$O$13:$O$28,$R$33,$N$13:$N$28,$N$36)</f>
        <v>246200</v>
      </c>
      <c r="T36" s="72" t="s">
        <v>6</v>
      </c>
      <c r="U36" s="73">
        <f>SUMIFS($P$13:$P$28,$O$13:$O$28,$O$33,$N$13:$N$28,$N$36)</f>
        <v>139500</v>
      </c>
      <c r="V36" s="73">
        <f>SUMIFS($P$13:$P$28,$O$13:$O$28,$P$33,$N$13:$N$28,$N$36)</f>
        <v>37300</v>
      </c>
      <c r="W36" s="73">
        <f>SUMIFS($P$13:$P$28,$O$13:$O$28,$Q$33,$N$13:$N$28,$N$36)</f>
        <v>66989</v>
      </c>
      <c r="X36" s="74">
        <f>SUMIFS($P$13:$P$28,$O$13:$O$28,$R$33,$N$13:$N$28,$N$36)</f>
        <v>11400</v>
      </c>
      <c r="Z36" s="85"/>
      <c r="AA36" s="135" t="s">
        <v>39</v>
      </c>
      <c r="AB36" s="86"/>
      <c r="AC36" s="86"/>
      <c r="AD36" s="86"/>
      <c r="AE36" s="87"/>
      <c r="AL36" s="45"/>
      <c r="AM36" s="45"/>
      <c r="AN36" s="45"/>
      <c r="AO36" s="45"/>
      <c r="AP36" s="45"/>
      <c r="AQ36" s="45"/>
      <c r="AR36" s="45"/>
      <c r="AS36" s="45"/>
      <c r="AT36" s="45"/>
      <c r="AU36" s="45"/>
      <c r="AV36" s="45"/>
      <c r="AW36" s="45"/>
      <c r="AX36" s="45"/>
      <c r="AY36" s="45"/>
      <c r="AZ36" s="45"/>
      <c r="BA36" s="45"/>
      <c r="BB36" s="45"/>
      <c r="BC36" s="127" t="s">
        <v>8</v>
      </c>
      <c r="BD36" s="125">
        <f>COUNTIFS(BE13:BE28,"&lt;&gt;0",$O$13:$O$28,$BD$34,$N$13:$N$28,$BC$36)</f>
        <v>0</v>
      </c>
      <c r="BE36" s="125">
        <f>COUNTIFS(BE13:BE28,"&lt;&gt;0",$O$13:$O$28,$BE$34,$N$13:$N$28,$BC$36)</f>
        <v>0</v>
      </c>
      <c r="BF36" s="125">
        <f>COUNTIFS(BE14:BE29,"&lt;&gt;0",$O$13:$O$28,$BF$34,$N$13:$N$28,$BC$36)</f>
        <v>0</v>
      </c>
      <c r="BG36" s="126">
        <f>COUNTIFS(BE13:BE28,"&lt;&gt;0",$O$13:$O$28,$BF$34,$N$13:$N$28,$BC$36)</f>
        <v>0</v>
      </c>
      <c r="BH36" s="45"/>
      <c r="BI36" s="127" t="s">
        <v>8</v>
      </c>
      <c r="BJ36" s="125">
        <f>COUNTIFS(BK13:BK28,"&lt;&gt;0",$O$13:$O$28,$BJ$34,$N$13:$N$28,$BI$36)</f>
        <v>0</v>
      </c>
      <c r="BK36" s="125">
        <f>COUNTIFS(BK13:BK28,"&lt;&gt;0",$O$13:$O$28,$BK$34,$N$13:$N$28,$BI$36)</f>
        <v>0</v>
      </c>
      <c r="BL36" s="125">
        <f>COUNTIFS(BK13:BK28,"&lt;&gt;0",$O$13:$O$28,$BL$34,$N$13:$N$28,$BI$36)</f>
        <v>0</v>
      </c>
      <c r="BM36" s="126">
        <f>COUNTIFS(BK13:BK28,"&lt;&gt;0",$O$13:$O$28,$BM$34,$N$13:$N$28,$BI$36)</f>
        <v>0</v>
      </c>
      <c r="BN36" s="45"/>
      <c r="BO36" s="127" t="s">
        <v>8</v>
      </c>
      <c r="BP36" s="125">
        <f>COUNTIFS(BQ13:BQ28,"&lt;&gt;0",$O$13:$O$28,$BP$34,$N$13:$N$28,$BO$36)</f>
        <v>0</v>
      </c>
      <c r="BQ36" s="125">
        <f>COUNTIFS(BQ13:BQ28,"&lt;&gt;0",$O$13:$O$28,$BQ$34,$N$13:$N$28,$BO$36)</f>
        <v>0</v>
      </c>
      <c r="BR36" s="125">
        <f>COUNTIFS(BQ13:BQ28,"&lt;&gt;0",$O$13:$O$28,$BR$34,$N$13:$N$28,$BO$36)</f>
        <v>0</v>
      </c>
      <c r="BS36" s="126">
        <f>COUNTIFS(BQ13:BQ28,"&lt;&gt;0",$O$13:$O$28,$BS$34,$N$13:$N$28,$BO$36)</f>
        <v>0</v>
      </c>
      <c r="BT36" s="45"/>
      <c r="BU36" s="127" t="s">
        <v>8</v>
      </c>
      <c r="BV36" s="125">
        <f>COUNTIFS(BW13:BW28,"&lt;&gt;0",$O$13:$O$28,$BV$34,$N$13:$N$28,$BU$36)</f>
        <v>0</v>
      </c>
      <c r="BW36" s="125">
        <f>COUNTIFS(BW13:BW28,"&lt;&gt;0",$O$13:$O$28,$BW$34,$N$13:$N$28,$BU$36)</f>
        <v>0</v>
      </c>
      <c r="BX36" s="125">
        <f>COUNTIFS(BW13:BW28,"&lt;&gt;0",$O$13:$O$28,$BX$34,$N$13:$N$28,$BU$36)</f>
        <v>0</v>
      </c>
      <c r="BY36" s="126">
        <f>COUNTIFS(BW13:BW28,"&lt;&gt;0",$O$13:$O$28,$BY$34,$N$13:$N$28,$BU$35)</f>
        <v>0</v>
      </c>
      <c r="BZ36" s="45"/>
      <c r="CA36" s="127" t="s">
        <v>8</v>
      </c>
      <c r="CB36" s="125">
        <f>COUNTIFS(CC13:CC28,"&lt;&gt;0",$O$13:$O$28,$CB$34,$N$13:$N$28,$CA$36)</f>
        <v>0</v>
      </c>
      <c r="CC36" s="125">
        <f>COUNTIFS(CC13:CC28,"&lt;&gt;0",$O$13:$O$28,$CC$34,$N$13:$N$28,$CA$36)</f>
        <v>0</v>
      </c>
      <c r="CD36" s="125">
        <f>COUNTIFS(CC13:CC28,"&lt;&gt;0",$O$13:$O$28,$CD$34,$N$13:$N$28,$CA$36)</f>
        <v>0</v>
      </c>
      <c r="CE36" s="126">
        <f>COUNTIFS(CC13:CC28,"&lt;&gt;0",$O$13:$O$28,$CE$34,$N$13:$N$28,$CA$36)</f>
        <v>0</v>
      </c>
      <c r="CF36" s="45"/>
      <c r="CG36" s="127" t="s">
        <v>8</v>
      </c>
      <c r="CH36" s="125">
        <f>COUNTIFS(CI13:CI28,"&lt;&gt;0",$O$13:$O$28,$CH$34,$N$13:$N$28,$CG$36)</f>
        <v>0</v>
      </c>
      <c r="CI36" s="125">
        <f>COUNTIFS(CI13:CI28,"&lt;&gt;0",$O$13:$O$28,$CI$34,$N$13:$N$28,$CG$36)</f>
        <v>0</v>
      </c>
      <c r="CJ36" s="125">
        <f>COUNTIFS(CI13:CI28,"&lt;&gt;0",$O$13:$O$28,$CJ$34,$N$13:$N$28,$CG$36)</f>
        <v>0</v>
      </c>
      <c r="CK36" s="126">
        <f>COUNTIFS(CI13:CI28,"&lt;&gt;0",$O$13:$O$28,$CK$34,$N$13:$N$28,$CG$36)</f>
        <v>0</v>
      </c>
      <c r="CL36" s="45"/>
      <c r="CM36" s="127" t="s">
        <v>8</v>
      </c>
      <c r="CN36" s="125">
        <f>COUNTIFS($CO$13:$CO$28,"&lt;&gt;0",$O$13:$O$28,CN34,$N$13:$N$28,CM36)</f>
        <v>0</v>
      </c>
      <c r="CO36" s="125">
        <f>COUNTIFS($CO$13:$CO$28,"&lt;&gt;0",$O$13:$O$28,CO34,$N$13:$N$28,CM36)</f>
        <v>0</v>
      </c>
      <c r="CP36" s="125">
        <f>COUNTIFS($CO$13:$CO$28,"&lt;&gt;0",$O$13:$O$28,CP34,$N$13:$N$28,CM36)</f>
        <v>0</v>
      </c>
      <c r="CQ36" s="126">
        <f>COUNTIFS($CO$13:$CO$28,"&lt;&gt;0",$O$13:$O$28,CQ34,$N$13:$N$28,CM36)</f>
        <v>0</v>
      </c>
      <c r="CR36" s="45"/>
      <c r="CS36" s="127" t="s">
        <v>8</v>
      </c>
      <c r="CT36" s="125">
        <f>COUNTIFS($CU$13:$CU$28,"&lt;&gt;0",$O$13:$O$28,CT35,$N$13:$N$28,CS36)</f>
        <v>0</v>
      </c>
      <c r="CU36" s="125">
        <f>COUNTIFS($CU$13:$CU$28,"&lt;&gt;0",$O$13:$O$28,CU34,$N$13:$N$28,CS36)</f>
        <v>0</v>
      </c>
      <c r="CV36" s="125">
        <f>COUNTIFS($CU$13:$CU$28,"&lt;&gt;0",$O$13:$O$28,CV34,$N$13:$N$28,CS36)</f>
        <v>0</v>
      </c>
      <c r="CW36" s="126">
        <f>COUNTIFS($CU$13:$CU$28,"&lt;&gt;0",$O$13:$O$28,CW34,$N$13:$N$28,CS36)</f>
        <v>0</v>
      </c>
      <c r="CX36" s="45"/>
      <c r="CY36" s="127" t="s">
        <v>8</v>
      </c>
      <c r="CZ36" s="125">
        <f>COUNTIFS($DA$13:$DA$28,"&lt;&gt;0",$O$13:$O$28,CZ34,$N$13:$N$28,CY36)</f>
        <v>0</v>
      </c>
      <c r="DA36" s="125">
        <f>COUNTIFS($DA$13:$DA$28,"&lt;&gt;0",$O$13:$O$28,DA34,$N$13:$N$28,CY36)</f>
        <v>0</v>
      </c>
      <c r="DB36" s="125">
        <f>COUNTIFS($DA$13:$DA$28,"&lt;&gt;0",$O$13:$O$28,DB34,$N$13:$N$28,CY36)</f>
        <v>0</v>
      </c>
      <c r="DC36" s="125">
        <f>COUNTIFS($DA$13:$DA$28,"&lt;&gt;0",$O$13:$O$28,DC34,$N$13:$N$28,CY36)</f>
        <v>0</v>
      </c>
    </row>
    <row r="37" spans="1:107" ht="19.5" customHeight="1">
      <c r="A37" s="102" t="s">
        <v>54</v>
      </c>
      <c r="B37" s="101"/>
      <c r="C37" s="101"/>
      <c r="N37" s="57" t="s">
        <v>5</v>
      </c>
      <c r="O37" s="58">
        <f>SUMIFS($Q$13:$Q$28,$O$13:$O$28,$O$33,$N$13:$N$28,$N$37)</f>
        <v>0</v>
      </c>
      <c r="P37" s="58">
        <f>SUMIFS($Q$13:$Q$28,$O$13:$O$28,$P$33,$N$13:$N$28,$N$37)</f>
        <v>0</v>
      </c>
      <c r="Q37" s="58">
        <f>SUMIFS($Q$13:$Q$28,$O$13:$O$28,$Q$33,$N$13:$N$28,$N$37)</f>
        <v>0</v>
      </c>
      <c r="R37" s="59">
        <f>SUMIFS($Q$13:$Q$28,$O$13:$O$28,$R$33,$N$13:$N$28,$N$37)</f>
        <v>0</v>
      </c>
      <c r="T37" s="72" t="s">
        <v>5</v>
      </c>
      <c r="U37" s="73">
        <f>SUMIFS($P$13:$P$28,$O$13:$O$28,$O$33,$N$13:$N$28,$N$37)</f>
        <v>0</v>
      </c>
      <c r="V37" s="73">
        <f>SUMIFS($Q$13:$Q$28,$O$13:$O$28,$P$33,$N$13:$N$28,$N$37)</f>
        <v>0</v>
      </c>
      <c r="W37" s="73">
        <f>SUMIFS($P$13:$P$28,$O$13:$O$28,$Q$33,$N$13:$N$28,$N$37)</f>
        <v>0</v>
      </c>
      <c r="X37" s="74">
        <f>SUMIFS($Q$13:$Q$28,$O$13:$O$28,$R$33,$N$13:$N$28,$N$37)</f>
        <v>0</v>
      </c>
      <c r="Z37" s="88" t="s">
        <v>73</v>
      </c>
      <c r="AA37" s="89" t="s">
        <v>7</v>
      </c>
      <c r="AB37" s="89" t="s">
        <v>21</v>
      </c>
      <c r="AC37" s="89" t="s">
        <v>22</v>
      </c>
      <c r="AD37" s="89" t="s">
        <v>9</v>
      </c>
      <c r="AE37" s="221" t="s">
        <v>146</v>
      </c>
      <c r="AL37" s="45"/>
      <c r="AM37" s="45"/>
      <c r="AN37" s="45"/>
      <c r="AO37" s="45"/>
      <c r="AP37" s="45"/>
      <c r="AQ37" s="45"/>
      <c r="AR37" s="45"/>
      <c r="AS37" s="45"/>
      <c r="AT37" s="45"/>
      <c r="AU37" s="45"/>
      <c r="AV37" s="45"/>
      <c r="AW37" s="45"/>
      <c r="AX37" s="45"/>
      <c r="AY37" s="45"/>
      <c r="AZ37" s="45"/>
      <c r="BA37" s="45"/>
      <c r="BB37" s="45"/>
      <c r="BC37" s="127" t="s">
        <v>6</v>
      </c>
      <c r="BD37" s="125">
        <f>COUNTIFS(BE13:BE28,"&lt;&gt;0",$O$13:$O$28,$BD$34,$N$13:$N$28,$BC$37)</f>
        <v>8</v>
      </c>
      <c r="BE37" s="125">
        <f>COUNTIFS(BE13:BE28,"&lt;&gt;0",$O$13:$O$28,$BE$34,$N$13:$N$28,$BC$37)</f>
        <v>4</v>
      </c>
      <c r="BF37" s="125">
        <f>COUNTIFS(BE13:BE28,"&lt;&gt;0",$O$13:$O$28,$BF$34,$N$13:$N$28,$BC$37)</f>
        <v>3</v>
      </c>
      <c r="BG37" s="126">
        <f>COUNTIFS(BE13:BE28,"&lt;&gt;0",$O$13:$O$28,$BG$34,$N$13:$N$28,$BC$37)</f>
        <v>1</v>
      </c>
      <c r="BH37" s="45"/>
      <c r="BI37" s="127" t="s">
        <v>6</v>
      </c>
      <c r="BJ37" s="125">
        <f>COUNTIFS(BK13:BK28,"&lt;&gt;0",$O$13:$O$28,$BJ$34,$N$13:$N$28,$BI$37)</f>
        <v>0</v>
      </c>
      <c r="BK37" s="125">
        <f>COUNTIFS(BK13:BK28,"&lt;&gt;0",$O$13:$O$28,$BK$34,$N$13:$N$28,$BI$37)</f>
        <v>0</v>
      </c>
      <c r="BL37" s="125">
        <f>COUNTIFS(BK13:BK28,"&lt;&gt;0",$O$13:$O$28,$BL$34,$N$13:$N$28,$BI$37)</f>
        <v>0</v>
      </c>
      <c r="BM37" s="126">
        <f>COUNTIFS(BK13:BK28,"&lt;&gt;0",$O$13:$O$28,$BM$34,$N$13:$N$28,$BI$37)</f>
        <v>0</v>
      </c>
      <c r="BN37" s="45"/>
      <c r="BO37" s="127" t="s">
        <v>6</v>
      </c>
      <c r="BP37" s="125">
        <f>COUNTIFS(BQ13:BQ28,"&lt;&gt;0",$O$13:$O$28,$BP$34,$N$13:$N$28,$BO$37)</f>
        <v>0</v>
      </c>
      <c r="BQ37" s="125">
        <f>COUNTIFS(BQ13:BQ28,"&lt;&gt;0",$O$13:$O$28,$BQ$34,$N$13:$N$28,$BO$37)</f>
        <v>0</v>
      </c>
      <c r="BR37" s="125">
        <f>COUNTIFS(BQ13:BQ28,"&lt;&gt;0",$O$13:$O$28,$BR$34,$N$13:$N$28,$BO$37)</f>
        <v>0</v>
      </c>
      <c r="BS37" s="126">
        <f>COUNTIFS(BQ13:BQ28,"&lt;&gt;0",$O$13:$O$28,$BS$34,$N$13:$N$28,$BO$37)</f>
        <v>0</v>
      </c>
      <c r="BT37" s="45"/>
      <c r="BU37" s="127" t="s">
        <v>6</v>
      </c>
      <c r="BV37" s="125">
        <f>COUNTIFS(BW13:BW28,"&lt;&gt;0",$O$13:$O$28,$BV$34,$N$13:$N$28,$BU$37)</f>
        <v>0</v>
      </c>
      <c r="BW37" s="125">
        <f>COUNTIFS(BW13:BW28,"&lt;&gt;0",$O$13:$O$28,$BW$34,$N$13:$N$28,$BU$37)</f>
        <v>0</v>
      </c>
      <c r="BX37" s="125">
        <f>COUNTIFS(BW13:BW28,"&lt;&gt;0",$O$13:$O$28,$BX$34,$N$13:$N$28,$BU$37)</f>
        <v>0</v>
      </c>
      <c r="BY37" s="126">
        <f>COUNTIFS(BW13:BW28,"&lt;&gt;0",$O$13:$O$28,$BY$34,$N$13:$N$28,$BU$35)</f>
        <v>0</v>
      </c>
      <c r="BZ37" s="45"/>
      <c r="CA37" s="127" t="s">
        <v>6</v>
      </c>
      <c r="CB37" s="125">
        <f>COUNTIFS(CC13:CC28,"&lt;&gt;0",$O$13:$O$28,$CB$34,$N$13:$N$28,$CA$37)</f>
        <v>0</v>
      </c>
      <c r="CC37" s="125">
        <f>COUNTIFS(CC13:CC28,"&lt;&gt;0",$O$13:$O$28,$CC$34,$N$13:$N$28,$CA$37)</f>
        <v>0</v>
      </c>
      <c r="CD37" s="125">
        <f>COUNTIFS(CC13:CC28,"&lt;&gt;0",$O$13:$O$28,$CD$34,$N$13:$N$28,$CA$37)</f>
        <v>0</v>
      </c>
      <c r="CE37" s="126">
        <f>COUNTIFS(CC13:CC28,"&lt;&gt;0",$O$13:$O$28,$CE$34,$N$13:$N$28,$CA$37)</f>
        <v>0</v>
      </c>
      <c r="CF37" s="45"/>
      <c r="CG37" s="127" t="s">
        <v>6</v>
      </c>
      <c r="CH37" s="125">
        <f>COUNTIFS(CI13:CI28,"&lt;&gt;0",$O$13:$O$28,$CH$34,$N$13:$N$28,$CG$37)</f>
        <v>0</v>
      </c>
      <c r="CI37" s="125">
        <f>COUNTIFS(CI13:CI28,"&lt;&gt;0",$O$13:$O$28,$CI$34,$N$13:$N$28,$CG$37)</f>
        <v>0</v>
      </c>
      <c r="CJ37" s="125">
        <f>COUNTIFS(CI13:CI28,"&lt;&gt;0",$O$13:$O$28,$CJ$34,$N$13:$N$28,$CG$37)</f>
        <v>0</v>
      </c>
      <c r="CK37" s="126">
        <f>COUNTIFS(CI13:CI28,"&lt;&gt;0",$O$13:$O$28,$CK$34,$N$13:$N$28,$CG$37)</f>
        <v>0</v>
      </c>
      <c r="CL37" s="45"/>
      <c r="CM37" s="127" t="s">
        <v>6</v>
      </c>
      <c r="CN37" s="125">
        <f>COUNTIFS($CO$13:$CO$28,"&lt;&gt;0",$O$13:$O$28,CN34,$N$13:$N$28,CM37)</f>
        <v>0</v>
      </c>
      <c r="CO37" s="125">
        <f>COUNTIFS($CO$13:$CO$28,"&lt;&gt;0",$O$13:$O$28,CO34,$N$13:$N$28,CM37)</f>
        <v>0</v>
      </c>
      <c r="CP37" s="125">
        <f>COUNTIFS($CO$13:$CO$28,"&lt;&gt;0",$O$13:$O$28,CP34,$N$13:$N$28,CM37)</f>
        <v>0</v>
      </c>
      <c r="CQ37" s="126">
        <f>COUNTIFS($CO$13:$CO$28,"&lt;&gt;0",$O$13:$O$28,CQ34,$N$13:$N$28,CM37)</f>
        <v>0</v>
      </c>
      <c r="CR37" s="45"/>
      <c r="CS37" s="127" t="s">
        <v>6</v>
      </c>
      <c r="CT37" s="125">
        <f>COUNTIFS($CU$13:$CU$28,"&lt;&gt;0",$O$13:$O$28,CT34,$N$13:$N$28,CS37)</f>
        <v>0</v>
      </c>
      <c r="CU37" s="125">
        <f>COUNTIFS($CU$13:$CU$28,"&lt;&gt;0",$O$13:$O$28,CU34,$N$13:$N$28,CS37)</f>
        <v>0</v>
      </c>
      <c r="CV37" s="125">
        <f>COUNTIFS($CU$13:$CU$28,"&lt;&gt;0",$O$13:$O$28,CV34,$N$13:$N$28,CS37)</f>
        <v>0</v>
      </c>
      <c r="CW37" s="126">
        <f>COUNTIFS($CU$13:$CU$28,"&lt;&gt;0",$O$13:$O$28,CW34,$N$13:$N$28,CS37)</f>
        <v>0</v>
      </c>
      <c r="CX37" s="45"/>
      <c r="CY37" s="127" t="s">
        <v>6</v>
      </c>
      <c r="CZ37" s="125">
        <f>COUNTIFS($DA$13:$DA$28,"&lt;&gt;0",$O$13:$O$28,CZ34,$N$13:$N$28,CY37)</f>
        <v>0</v>
      </c>
      <c r="DA37" s="125">
        <f>COUNTIFS($DA$13:$DA$28,"&lt;&gt;0",$O$13:$O$28,DA34,$N$13:$N$28,CY37)</f>
        <v>0</v>
      </c>
      <c r="DB37" s="125">
        <f>COUNTIFS($DA$13:$DA$28,"&lt;&gt;0",$O$13:$O$28,DB34,$N$13:$N$28,CY37)</f>
        <v>0</v>
      </c>
      <c r="DC37" s="125">
        <f>COUNTIFS($DA$13:$DA$28,"&lt;&gt;0",$O$13:$O$28,DC34,$N$13:$N$28,CY37)</f>
        <v>0</v>
      </c>
    </row>
    <row r="38" spans="1:107" ht="19.5" customHeight="1">
      <c r="A38" s="103" t="s">
        <v>53</v>
      </c>
      <c r="B38" s="103"/>
      <c r="C38" s="103"/>
      <c r="N38" s="54" t="s">
        <v>33</v>
      </c>
      <c r="O38" s="60">
        <f>SUM(O34:O37)</f>
        <v>2845500</v>
      </c>
      <c r="P38" s="60">
        <f>SUM(P34:P37)</f>
        <v>805600</v>
      </c>
      <c r="Q38" s="60">
        <f>SUM(Q34:Q37)</f>
        <v>1488300</v>
      </c>
      <c r="R38" s="61">
        <f>SUM(R34:R37)</f>
        <v>246200</v>
      </c>
      <c r="S38" s="19"/>
      <c r="T38" s="69" t="s">
        <v>33</v>
      </c>
      <c r="U38" s="75">
        <f>SUM(U34:U37)</f>
        <v>139500</v>
      </c>
      <c r="V38" s="75">
        <f>SUM(V34:V37)</f>
        <v>37300</v>
      </c>
      <c r="W38" s="75">
        <f>SUM(W34:W37)</f>
        <v>66989</v>
      </c>
      <c r="X38" s="76">
        <f>SUM(X34:X37)</f>
        <v>11400</v>
      </c>
      <c r="Z38" s="90">
        <f>SUMIFS($AH$13:$AH$28,$O$13:$O$28,$O$33)</f>
        <v>193931</v>
      </c>
      <c r="AA38" s="91">
        <f>SUMIFS($AH$13:$AH$28,$O$13:$O$28,$P$33)</f>
        <v>68600</v>
      </c>
      <c r="AB38" s="91">
        <f>SUMIFS($AH$13:$AH$28,$O$13:$O$28,$Q$33)</f>
        <v>61392</v>
      </c>
      <c r="AC38" s="91">
        <f>SUMIFS($AH$13:$AH$28,$O$13:$O$28,$R$33)</f>
        <v>11400</v>
      </c>
      <c r="AD38" s="218">
        <f>SUM(Z38:AC38)</f>
        <v>335323</v>
      </c>
      <c r="AE38" s="222">
        <f>AI29</f>
        <v>355879</v>
      </c>
      <c r="AF38" s="19"/>
      <c r="AG38" s="19"/>
      <c r="AH38" s="19"/>
      <c r="AL38" s="46"/>
      <c r="AM38" s="46"/>
      <c r="AN38" s="46"/>
      <c r="AO38" s="46"/>
      <c r="AP38" s="46"/>
      <c r="AQ38" s="46"/>
      <c r="AR38" s="46"/>
      <c r="AS38" s="46"/>
      <c r="AT38" s="46"/>
      <c r="AU38" s="46"/>
      <c r="AV38" s="46"/>
      <c r="AW38" s="46"/>
      <c r="AX38" s="46"/>
      <c r="AY38" s="46"/>
      <c r="AZ38" s="46"/>
      <c r="BA38" s="46"/>
      <c r="BB38" s="46"/>
      <c r="BC38" s="127" t="s">
        <v>5</v>
      </c>
      <c r="BD38" s="125">
        <f>COUNTIFS(BE13:BE28,"&lt;&gt;0",$O$13:$O$28,$BD$34,$N$13:$N$28,$BC$38)</f>
        <v>0</v>
      </c>
      <c r="BE38" s="125">
        <f>COUNTIFS(BE13:BE28,"&lt;&gt;0",$O$13:$O$28,$BE$34,$N$13:$N$28,$BC$38)</f>
        <v>0</v>
      </c>
      <c r="BF38" s="125">
        <f>COUNTIFS(BE13:BE28,"&lt;&gt;0",$O$13:$O$28,$BF$34,$N$13:$N$28,$BC$38)</f>
        <v>0</v>
      </c>
      <c r="BG38" s="126">
        <f>COUNTIFS(BE13:BE28,"&lt;&gt;0",$O$13:$O$28,$BG$34,$N$13:$N$28,$BC$38)</f>
        <v>0</v>
      </c>
      <c r="BH38" s="46"/>
      <c r="BI38" s="127" t="s">
        <v>5</v>
      </c>
      <c r="BJ38" s="125">
        <f>COUNTIFS(BK13:BK28,"&lt;&gt;0",$O$13:$O$28,$BJ$34,$N$13:$N$28,$BI$38)</f>
        <v>0</v>
      </c>
      <c r="BK38" s="125">
        <f>COUNTIFS(BK13:BK28,"&lt;&gt;0",$O$13:$O$28,$BK$34,$N$13:$N$28,$BI$38)</f>
        <v>0</v>
      </c>
      <c r="BL38" s="125">
        <f>COUNTIFS(BK13:BK28,"&lt;&gt;0",$O$13:$O$28,$BL$34,$N$13:$N$28,$BI$38)</f>
        <v>0</v>
      </c>
      <c r="BM38" s="126">
        <f>COUNTIFS(BK13:BK28,"&lt;&gt;0",$O$13:$O$28,$BM$34,$N$13:$N$28,$BI$38)</f>
        <v>0</v>
      </c>
      <c r="BN38" s="46"/>
      <c r="BO38" s="127" t="s">
        <v>5</v>
      </c>
      <c r="BP38" s="125">
        <f>COUNTIFS(BQ13:BQ28,"&lt;&gt;0",$O$13:$O$28,$BP$34,$N$13:$N$28,$BO$38)</f>
        <v>0</v>
      </c>
      <c r="BQ38" s="125">
        <f>COUNTIFS(BQ13:BQ28,"&lt;&gt;0",$O$13:$O$28,$BQ$34,$N$13:$N$28,$BO$38)</f>
        <v>0</v>
      </c>
      <c r="BR38" s="125">
        <f>COUNTIFS(BQ13:BQ28,"&lt;&gt;0",$O$13:$O$28,$BR$34,$N$13:$N$28,$BO$38)</f>
        <v>0</v>
      </c>
      <c r="BS38" s="126">
        <f>COUNTIFS(BQ13:BQ28,"&lt;&gt;0",$O$13:$O$28,$BS$34,$N$13:$N$28,$BO$38)</f>
        <v>0</v>
      </c>
      <c r="BT38" s="46"/>
      <c r="BU38" s="127" t="s">
        <v>5</v>
      </c>
      <c r="BV38" s="125">
        <f>COUNTIFS(BW13:BW28,"&lt;&gt;0",$O$13:$O$28,$BV$34,$N$13:$N$28,$BU$38)</f>
        <v>0</v>
      </c>
      <c r="BW38" s="125">
        <f>COUNTIFS(BW13:BW28,"&lt;&gt;0",$O$13:$O$28,$BW$34,$N$13:$N$28,$BU$38)</f>
        <v>0</v>
      </c>
      <c r="BX38" s="125">
        <f>COUNTIFS(BW13:BW28,"&lt;&gt;0",$O$13:$O$28,$BX$34,$N$13:$N$28,$BU$38)</f>
        <v>0</v>
      </c>
      <c r="BY38" s="126">
        <f>COUNTIFS(BW13:BW28,"&lt;&gt;0",$O$13:$O$28,$BY$34,$N$13:$N$28,$BU$35)</f>
        <v>0</v>
      </c>
      <c r="BZ38" s="46"/>
      <c r="CA38" s="127" t="s">
        <v>5</v>
      </c>
      <c r="CB38" s="125">
        <f>COUNTIFS(CC13:CC28,"&lt;&gt;0",$O$13:$O$28,$CB$34,$N$13:$N$28,$CA$38)</f>
        <v>0</v>
      </c>
      <c r="CC38" s="125">
        <f>COUNTIFS(CC13:CC28,"&lt;&gt;0",$O$13:$O$28,$CC$34,$N$13:$N$28,$CA$38)</f>
        <v>0</v>
      </c>
      <c r="CD38" s="125">
        <f>COUNTIFS(CC13:CC28,"&lt;&gt;0",$O$13:$O$28,$CD$34,$N$13:$N$28,$CA$38)</f>
        <v>0</v>
      </c>
      <c r="CE38" s="126">
        <f>COUNTIFS(CC13:CC28,"&lt;&gt;0",$O$13:$O$28,$CE$34,$N$13:$N$28,$CA$38)</f>
        <v>0</v>
      </c>
      <c r="CF38" s="46"/>
      <c r="CG38" s="127" t="s">
        <v>5</v>
      </c>
      <c r="CH38" s="125">
        <f>COUNTIFS(CI13:CI28,"&lt;&gt;0",$O$13:$O$28,$CH$34,$N$13:$N$28,$CG$38)</f>
        <v>0</v>
      </c>
      <c r="CI38" s="125">
        <f>COUNTIFS(CI13:CI28,"&lt;&gt;0",$O$13:$O$28,$CI$34,$N$13:$N$28,$CG$38)</f>
        <v>0</v>
      </c>
      <c r="CJ38" s="125">
        <f>COUNTIFS(CI13:CI28,"&lt;&gt;0",$O$13:$O$28,$CJ$34,$N$13:$N$28,$CG$38)</f>
        <v>0</v>
      </c>
      <c r="CK38" s="126">
        <f>COUNTIFS(CI13:CI28,"&lt;&gt;0",$O$13:$O$28,$CK$34,$N$13:$N$28,$CG$38)</f>
        <v>0</v>
      </c>
      <c r="CL38" s="46"/>
      <c r="CM38" s="127" t="s">
        <v>5</v>
      </c>
      <c r="CN38" s="125">
        <f>COUNTIFS($CO$13:$CO$28,"&lt;&gt;0",$O$13:$O$28,CN34,$N$13:$N$28,CM38)</f>
        <v>0</v>
      </c>
      <c r="CO38" s="125">
        <f>COUNTIFS($CO$13:$CO$28,"&lt;&gt;0",$O$13:$O$28,CO34,$N$13:$N$28,CM38)</f>
        <v>0</v>
      </c>
      <c r="CP38" s="125">
        <f>COUNTIFS($CO$13:$CO$28,"&lt;&gt;0",$O$13:$O$28,CP34,$N$13:$N$28,CM38)</f>
        <v>0</v>
      </c>
      <c r="CQ38" s="126">
        <f>COUNTIFS($CO$13:$CO$28,"&lt;&gt;0",$O$13:$O$28,CQ34,$N$13:$N$28,CM38)</f>
        <v>0</v>
      </c>
      <c r="CR38" s="46"/>
      <c r="CS38" s="127" t="s">
        <v>5</v>
      </c>
      <c r="CT38" s="125">
        <f>COUNTIFS($CU$13:$CU$28,"&lt;&gt;0",$O$13:$O$28,CT34,$N$13:$N$28,CS38)</f>
        <v>0</v>
      </c>
      <c r="CU38" s="125">
        <f>COUNTIFS($CU$13:$CU$28,"&lt;&gt;0",$O$13:$O$28,CU34,$N$13:$N$28,CS38)</f>
        <v>0</v>
      </c>
      <c r="CV38" s="125">
        <f>COUNTIFS($CU$13:$CU$28,"&lt;&gt;0",$O$13:$O$28,CV34,$N$13:$N$28,CS38)</f>
        <v>0</v>
      </c>
      <c r="CW38" s="126">
        <f>COUNTIFS($CU$13:$CU$28,"&lt;&gt;0",$O$13:$O$28,CW34,$N$13:$N$28,CS38)</f>
        <v>0</v>
      </c>
      <c r="CX38" s="46"/>
      <c r="CY38" s="127" t="s">
        <v>5</v>
      </c>
      <c r="CZ38" s="125">
        <f>COUNTIFS($DA$13:$DA$28,"&lt;&gt;0",$O$13:$O$28,CZ34,$N$13:$N$28,CY38)</f>
        <v>0</v>
      </c>
      <c r="DA38" s="125">
        <f>COUNTIFS($DA$13:$DA$28,"&lt;&gt;0",$O$13:$O$28,DA34,$N$13:$N$28,CY38)</f>
        <v>0</v>
      </c>
      <c r="DB38" s="125">
        <f>COUNTIFS($DA$13:$DA$28,"&lt;&gt;0",$O$13:$O$28,DB34,$N$13:$N$28,CY38)</f>
        <v>0</v>
      </c>
      <c r="DC38" s="125">
        <f>COUNTIFS($DA$13:$DA$28,"&lt;&gt;0",$O$13:$O$28,DC34,$N$13:$N$28,CY38)</f>
        <v>0</v>
      </c>
    </row>
    <row r="39" spans="1:107" ht="19.5" customHeight="1">
      <c r="A39" s="103" t="s">
        <v>76</v>
      </c>
      <c r="B39" s="101"/>
      <c r="C39" s="101"/>
      <c r="N39" s="62" t="s">
        <v>9</v>
      </c>
      <c r="O39" s="63">
        <f>SUM(O38:R38)</f>
        <v>5385600</v>
      </c>
      <c r="P39" s="64"/>
      <c r="Q39" s="64"/>
      <c r="R39" s="65"/>
      <c r="T39" s="77" t="s">
        <v>9</v>
      </c>
      <c r="U39" s="78">
        <f>SUM(U38:X38)</f>
        <v>255189</v>
      </c>
      <c r="V39" s="79"/>
      <c r="W39" s="79"/>
      <c r="X39" s="80"/>
      <c r="AL39" s="45"/>
      <c r="AM39" s="45"/>
      <c r="AN39" s="45"/>
      <c r="AO39" s="45"/>
      <c r="AP39" s="45"/>
      <c r="AQ39" s="45"/>
      <c r="AR39" s="45"/>
      <c r="AS39" s="45"/>
      <c r="AT39" s="45"/>
      <c r="AU39" s="45"/>
      <c r="AV39" s="45"/>
      <c r="AW39" s="45"/>
      <c r="AX39" s="45"/>
      <c r="AY39" s="45"/>
      <c r="AZ39" s="45"/>
      <c r="BA39" s="45"/>
      <c r="BB39" s="45"/>
      <c r="BC39" s="127" t="s">
        <v>27</v>
      </c>
      <c r="BD39" s="125">
        <f>SUM(BD35:BD38)</f>
        <v>8</v>
      </c>
      <c r="BE39" s="125">
        <f>SUM(BE35:BE38)</f>
        <v>4</v>
      </c>
      <c r="BF39" s="125">
        <f>SUM(BF35:BF38)</f>
        <v>3</v>
      </c>
      <c r="BG39" s="126">
        <f>SUM(BG35:BG38)</f>
        <v>1</v>
      </c>
      <c r="BH39" s="46"/>
      <c r="BI39" s="127" t="s">
        <v>27</v>
      </c>
      <c r="BJ39" s="125">
        <f>SUM(BJ35:BJ38)</f>
        <v>0</v>
      </c>
      <c r="BK39" s="125">
        <f>SUM(BK35:BK38)</f>
        <v>0</v>
      </c>
      <c r="BL39" s="125">
        <f>SUM(BL35:BL38)</f>
        <v>0</v>
      </c>
      <c r="BM39" s="126">
        <f>SUM(BM35:BM38)</f>
        <v>0</v>
      </c>
      <c r="BN39" s="46"/>
      <c r="BO39" s="127" t="s">
        <v>27</v>
      </c>
      <c r="BP39" s="125">
        <f>SUM(BP35:BP38)</f>
        <v>0</v>
      </c>
      <c r="BQ39" s="125">
        <f>SUM(BQ35:BQ38)</f>
        <v>0</v>
      </c>
      <c r="BR39" s="125">
        <f>SUM(BR35:BR38)</f>
        <v>0</v>
      </c>
      <c r="BS39" s="126">
        <f>SUM(BS35:BS38)</f>
        <v>0</v>
      </c>
      <c r="BT39" s="46"/>
      <c r="BU39" s="127" t="s">
        <v>27</v>
      </c>
      <c r="BV39" s="125">
        <f>SUM(BV35:BV38)</f>
        <v>0</v>
      </c>
      <c r="BW39" s="125">
        <f>SUM(BW35:BW38)</f>
        <v>0</v>
      </c>
      <c r="BX39" s="125">
        <f>SUM(BX35:BX38)</f>
        <v>0</v>
      </c>
      <c r="BY39" s="126">
        <f>SUM(BY35:BY38)</f>
        <v>0</v>
      </c>
      <c r="BZ39" s="46"/>
      <c r="CA39" s="127" t="s">
        <v>27</v>
      </c>
      <c r="CB39" s="125">
        <f>SUM(CB35:CB38)</f>
        <v>0</v>
      </c>
      <c r="CC39" s="125">
        <f>SUM(CC35:CC38)</f>
        <v>0</v>
      </c>
      <c r="CD39" s="125">
        <f>SUM(CD35:CD38)</f>
        <v>0</v>
      </c>
      <c r="CE39" s="126">
        <f>SUM(CE35:CE38)</f>
        <v>0</v>
      </c>
      <c r="CF39" s="46"/>
      <c r="CG39" s="127" t="s">
        <v>27</v>
      </c>
      <c r="CH39" s="125">
        <f>SUM(CH35:CH38)</f>
        <v>0</v>
      </c>
      <c r="CI39" s="125">
        <f>SUM(CI35:CI38)</f>
        <v>0</v>
      </c>
      <c r="CJ39" s="125">
        <f>SUM(CJ35:CJ38)</f>
        <v>0</v>
      </c>
      <c r="CK39" s="126">
        <f>SUM(CK35:CK38)</f>
        <v>0</v>
      </c>
      <c r="CL39" s="46"/>
      <c r="CM39" s="127" t="s">
        <v>27</v>
      </c>
      <c r="CN39" s="125">
        <f>SUM(CN35:CN38)</f>
        <v>0</v>
      </c>
      <c r="CO39" s="125">
        <f>SUM(CO35:CO38)</f>
        <v>0</v>
      </c>
      <c r="CP39" s="125">
        <f>SUM(CP35:CP38)</f>
        <v>0</v>
      </c>
      <c r="CQ39" s="126">
        <f>SUM(CQ35:CQ38)</f>
        <v>0</v>
      </c>
      <c r="CR39" s="46"/>
      <c r="CS39" s="127" t="s">
        <v>27</v>
      </c>
      <c r="CT39" s="125">
        <f>SUM(CT35:CT38)</f>
        <v>0</v>
      </c>
      <c r="CU39" s="125">
        <f>SUM(CU35:CU38)</f>
        <v>0</v>
      </c>
      <c r="CV39" s="125">
        <f>SUM(CV35:CV38)</f>
        <v>0</v>
      </c>
      <c r="CW39" s="126">
        <f>SUM(CW35:CW38)</f>
        <v>0</v>
      </c>
      <c r="CX39" s="46"/>
      <c r="CY39" s="127" t="s">
        <v>27</v>
      </c>
      <c r="CZ39" s="125">
        <f>SUM(CZ35:CZ38)</f>
        <v>0</v>
      </c>
      <c r="DA39" s="125">
        <f>SUM(DA35:DA38)</f>
        <v>0</v>
      </c>
      <c r="DB39" s="125">
        <f>SUM(DB35:DB38)</f>
        <v>0</v>
      </c>
      <c r="DC39" s="126">
        <f>SUM(DC35:DC38)</f>
        <v>0</v>
      </c>
    </row>
    <row r="40" spans="1:107" ht="19.5" customHeight="1">
      <c r="A40" s="104"/>
      <c r="B40" s="101"/>
      <c r="C40" s="101"/>
      <c r="N40" s="6"/>
      <c r="AL40" s="45"/>
      <c r="AM40" s="45"/>
      <c r="AN40" s="45"/>
      <c r="AO40" s="45"/>
      <c r="AP40" s="45"/>
      <c r="AQ40" s="45"/>
      <c r="AR40" s="45"/>
      <c r="AS40" s="45"/>
      <c r="AT40" s="45"/>
      <c r="AU40" s="45"/>
      <c r="AV40" s="45"/>
      <c r="AW40" s="45"/>
      <c r="AX40" s="45"/>
      <c r="AY40" s="45"/>
      <c r="AZ40" s="45"/>
      <c r="BA40" s="45"/>
      <c r="BB40" s="45"/>
      <c r="BC40" s="128" t="s">
        <v>70</v>
      </c>
      <c r="BD40" s="129">
        <f>BD39+BE39+BF39+BG39</f>
        <v>16</v>
      </c>
      <c r="BE40" s="130"/>
      <c r="BF40" s="130"/>
      <c r="BG40" s="131"/>
      <c r="BH40" s="46"/>
      <c r="BI40" s="128" t="s">
        <v>70</v>
      </c>
      <c r="BJ40" s="129">
        <f>BJ39+BK39+BL39+BM39</f>
        <v>0</v>
      </c>
      <c r="BK40" s="130"/>
      <c r="BL40" s="130"/>
      <c r="BM40" s="131"/>
      <c r="BN40" s="46"/>
      <c r="BO40" s="128" t="s">
        <v>70</v>
      </c>
      <c r="BP40" s="129">
        <f>BP39+BQ39+BR39+BS39</f>
        <v>0</v>
      </c>
      <c r="BQ40" s="130"/>
      <c r="BR40" s="130"/>
      <c r="BS40" s="131"/>
      <c r="BT40" s="46"/>
      <c r="BU40" s="128" t="s">
        <v>70</v>
      </c>
      <c r="BV40" s="129">
        <f>BV39+BW39+BX39+BY39</f>
        <v>0</v>
      </c>
      <c r="BW40" s="130"/>
      <c r="BX40" s="130"/>
      <c r="BY40" s="131"/>
      <c r="BZ40" s="46"/>
      <c r="CA40" s="128" t="s">
        <v>70</v>
      </c>
      <c r="CB40" s="129">
        <f>CB39+CC39+CD39+CE39</f>
        <v>0</v>
      </c>
      <c r="CC40" s="130"/>
      <c r="CD40" s="130"/>
      <c r="CE40" s="131"/>
      <c r="CF40" s="46"/>
      <c r="CG40" s="128" t="s">
        <v>70</v>
      </c>
      <c r="CH40" s="129">
        <f>CH39+CI39+CJ39+CK39</f>
        <v>0</v>
      </c>
      <c r="CI40" s="130"/>
      <c r="CJ40" s="130"/>
      <c r="CK40" s="131"/>
      <c r="CL40" s="46"/>
      <c r="CM40" s="128" t="s">
        <v>70</v>
      </c>
      <c r="CN40" s="129">
        <f>CN39+CO39+CP39+CQ39</f>
        <v>0</v>
      </c>
      <c r="CO40" s="130"/>
      <c r="CP40" s="130"/>
      <c r="CQ40" s="131"/>
      <c r="CR40" s="46"/>
      <c r="CS40" s="128" t="s">
        <v>70</v>
      </c>
      <c r="CT40" s="129">
        <f>CT39+CU39+CV39+CW39</f>
        <v>0</v>
      </c>
      <c r="CU40" s="130"/>
      <c r="CV40" s="130"/>
      <c r="CW40" s="131"/>
      <c r="CX40" s="46"/>
      <c r="CY40" s="128" t="s">
        <v>70</v>
      </c>
      <c r="CZ40" s="129">
        <f>CZ39+DA39+DB39+DC39</f>
        <v>0</v>
      </c>
      <c r="DA40" s="130"/>
      <c r="DB40" s="130"/>
      <c r="DC40" s="131"/>
    </row>
    <row r="41" spans="1:107" ht="19.5" customHeight="1">
      <c r="A41" s="104"/>
      <c r="B41" s="101"/>
      <c r="C41" s="101"/>
      <c r="N41" s="6"/>
      <c r="AL41" s="45"/>
      <c r="AM41" s="45"/>
      <c r="AN41" s="45"/>
      <c r="AO41" s="45"/>
      <c r="AP41" s="45"/>
      <c r="AQ41" s="45"/>
      <c r="AR41" s="45"/>
      <c r="AS41" s="45"/>
      <c r="AT41" s="45"/>
      <c r="AU41" s="45"/>
      <c r="AV41" s="45"/>
      <c r="AW41" s="45"/>
      <c r="AX41" s="45"/>
      <c r="AY41" s="45"/>
      <c r="AZ41" s="45"/>
      <c r="BA41" s="45"/>
      <c r="BB41" s="45"/>
      <c r="BC41" s="46"/>
      <c r="BD41" s="44"/>
      <c r="BE41" s="44"/>
      <c r="BH41" s="45"/>
      <c r="BI41" s="46"/>
      <c r="BJ41" s="44"/>
      <c r="BK41" s="44"/>
      <c r="BN41" s="45"/>
      <c r="BO41" s="46"/>
      <c r="BP41" s="44"/>
      <c r="BQ41" s="44"/>
      <c r="BT41" s="45"/>
      <c r="BU41" s="46"/>
      <c r="BV41" s="44"/>
      <c r="BW41" s="44"/>
      <c r="BZ41" s="45"/>
      <c r="CA41" s="46"/>
      <c r="CB41" s="44"/>
      <c r="CC41" s="44"/>
      <c r="CF41" s="45"/>
      <c r="CG41" s="46"/>
      <c r="CH41" s="44"/>
      <c r="CI41" s="44"/>
      <c r="CL41" s="45"/>
      <c r="CM41" s="46"/>
      <c r="CN41" s="44"/>
      <c r="CO41" s="44"/>
      <c r="CR41" s="45"/>
      <c r="CS41" s="46"/>
      <c r="CT41" s="44"/>
      <c r="CU41" s="44"/>
      <c r="CX41" s="45"/>
      <c r="CY41" s="46"/>
      <c r="CZ41" s="44"/>
      <c r="DA41" s="44"/>
    </row>
    <row r="42" spans="1:107" ht="19.5" customHeight="1">
      <c r="A42" s="101"/>
      <c r="B42" s="104"/>
      <c r="C42" s="101"/>
      <c r="N42" s="6"/>
      <c r="AL42" s="45"/>
      <c r="AM42" s="45"/>
      <c r="AN42" s="45"/>
      <c r="AO42" s="45"/>
      <c r="AP42" s="45"/>
      <c r="AQ42" s="45"/>
      <c r="AR42" s="45"/>
      <c r="AS42" s="45"/>
      <c r="AT42" s="45"/>
      <c r="AU42" s="45"/>
      <c r="AV42" s="45"/>
      <c r="AW42" s="45"/>
      <c r="AX42" s="45"/>
      <c r="AY42" s="45"/>
      <c r="AZ42" s="45"/>
      <c r="BA42" s="45"/>
      <c r="BB42" s="45"/>
      <c r="BC42" s="110"/>
      <c r="BD42" s="311" t="s">
        <v>32</v>
      </c>
      <c r="BE42" s="312"/>
      <c r="BF42" s="309"/>
      <c r="BG42" s="310"/>
      <c r="BH42" s="45"/>
      <c r="BI42" s="110"/>
      <c r="BJ42" s="311" t="s">
        <v>32</v>
      </c>
      <c r="BK42" s="312"/>
      <c r="BL42" s="309"/>
      <c r="BM42" s="310"/>
      <c r="BN42" s="45"/>
      <c r="BO42" s="110"/>
      <c r="BP42" s="311" t="s">
        <v>32</v>
      </c>
      <c r="BQ42" s="312"/>
      <c r="BR42" s="309"/>
      <c r="BS42" s="310"/>
      <c r="BT42" s="45"/>
      <c r="BU42" s="110"/>
      <c r="BV42" s="311" t="s">
        <v>32</v>
      </c>
      <c r="BW42" s="312"/>
      <c r="BX42" s="309"/>
      <c r="BY42" s="310"/>
      <c r="BZ42" s="45"/>
      <c r="CA42" s="110"/>
      <c r="CB42" s="311" t="s">
        <v>32</v>
      </c>
      <c r="CC42" s="312"/>
      <c r="CD42" s="309"/>
      <c r="CE42" s="310"/>
      <c r="CF42" s="45"/>
      <c r="CG42" s="110"/>
      <c r="CH42" s="311" t="s">
        <v>32</v>
      </c>
      <c r="CI42" s="312"/>
      <c r="CJ42" s="309"/>
      <c r="CK42" s="310"/>
      <c r="CL42" s="45"/>
      <c r="CM42" s="110"/>
      <c r="CN42" s="311" t="s">
        <v>32</v>
      </c>
      <c r="CO42" s="312"/>
      <c r="CP42" s="309"/>
      <c r="CQ42" s="310"/>
      <c r="CR42" s="45"/>
      <c r="CS42" s="110"/>
      <c r="CT42" s="311" t="s">
        <v>32</v>
      </c>
      <c r="CU42" s="312"/>
      <c r="CV42" s="309"/>
      <c r="CW42" s="310"/>
      <c r="CX42" s="45"/>
      <c r="CY42" s="110"/>
      <c r="CZ42" s="311" t="s">
        <v>32</v>
      </c>
      <c r="DA42" s="312"/>
      <c r="DB42" s="309"/>
      <c r="DC42" s="310"/>
    </row>
    <row r="43" spans="1:107" ht="19.5" customHeight="1">
      <c r="N43" s="6"/>
      <c r="AL43" s="46"/>
      <c r="AM43" s="46"/>
      <c r="AN43" s="46"/>
      <c r="AO43" s="46"/>
      <c r="AP43" s="46"/>
      <c r="AQ43" s="46"/>
      <c r="AR43" s="46"/>
      <c r="AS43" s="46"/>
      <c r="AT43" s="46"/>
      <c r="AU43" s="46"/>
      <c r="AV43" s="46"/>
      <c r="AW43" s="46"/>
      <c r="AX43" s="46"/>
      <c r="AY43" s="46"/>
      <c r="AZ43" s="46"/>
      <c r="BA43" s="46"/>
      <c r="BB43" s="46"/>
      <c r="BC43" s="111"/>
      <c r="BD43" s="112" t="s">
        <v>73</v>
      </c>
      <c r="BE43" s="112" t="s">
        <v>7</v>
      </c>
      <c r="BF43" s="112" t="s">
        <v>20</v>
      </c>
      <c r="BG43" s="113" t="s">
        <v>22</v>
      </c>
      <c r="BH43" s="45"/>
      <c r="BI43" s="111"/>
      <c r="BJ43" s="112" t="s">
        <v>73</v>
      </c>
      <c r="BK43" s="112" t="s">
        <v>7</v>
      </c>
      <c r="BL43" s="112" t="s">
        <v>20</v>
      </c>
      <c r="BM43" s="113" t="s">
        <v>22</v>
      </c>
      <c r="BN43" s="45"/>
      <c r="BO43" s="111"/>
      <c r="BP43" s="112" t="s">
        <v>73</v>
      </c>
      <c r="BQ43" s="112" t="s">
        <v>7</v>
      </c>
      <c r="BR43" s="112" t="s">
        <v>20</v>
      </c>
      <c r="BS43" s="113" t="s">
        <v>22</v>
      </c>
      <c r="BT43" s="45"/>
      <c r="BU43" s="111"/>
      <c r="BV43" s="112" t="s">
        <v>73</v>
      </c>
      <c r="BW43" s="112" t="s">
        <v>7</v>
      </c>
      <c r="BX43" s="112" t="s">
        <v>20</v>
      </c>
      <c r="BY43" s="113" t="s">
        <v>22</v>
      </c>
      <c r="BZ43" s="45"/>
      <c r="CA43" s="111"/>
      <c r="CB43" s="112" t="s">
        <v>73</v>
      </c>
      <c r="CC43" s="112" t="s">
        <v>7</v>
      </c>
      <c r="CD43" s="112" t="s">
        <v>20</v>
      </c>
      <c r="CE43" s="113" t="s">
        <v>22</v>
      </c>
      <c r="CF43" s="45"/>
      <c r="CG43" s="111"/>
      <c r="CH43" s="112" t="s">
        <v>73</v>
      </c>
      <c r="CI43" s="112" t="s">
        <v>7</v>
      </c>
      <c r="CJ43" s="112" t="s">
        <v>20</v>
      </c>
      <c r="CK43" s="113" t="s">
        <v>22</v>
      </c>
      <c r="CL43" s="45"/>
      <c r="CM43" s="111"/>
      <c r="CN43" s="112" t="s">
        <v>73</v>
      </c>
      <c r="CO43" s="112" t="s">
        <v>7</v>
      </c>
      <c r="CP43" s="112" t="s">
        <v>20</v>
      </c>
      <c r="CQ43" s="113" t="s">
        <v>22</v>
      </c>
      <c r="CR43" s="45"/>
      <c r="CS43" s="111"/>
      <c r="CT43" s="112" t="s">
        <v>73</v>
      </c>
      <c r="CU43" s="112" t="s">
        <v>7</v>
      </c>
      <c r="CV43" s="112" t="s">
        <v>20</v>
      </c>
      <c r="CW43" s="113" t="s">
        <v>22</v>
      </c>
      <c r="CX43" s="45"/>
      <c r="CY43" s="111"/>
      <c r="CZ43" s="112" t="s">
        <v>73</v>
      </c>
      <c r="DA43" s="112" t="s">
        <v>7</v>
      </c>
      <c r="DB43" s="112" t="s">
        <v>20</v>
      </c>
      <c r="DC43" s="113" t="s">
        <v>22</v>
      </c>
    </row>
    <row r="44" spans="1:107" ht="19.5" customHeight="1">
      <c r="AJ44" s="46"/>
      <c r="AK44" s="46"/>
      <c r="AL44" s="46"/>
      <c r="AM44" s="46"/>
      <c r="AN44" s="46"/>
      <c r="AO44" s="46"/>
      <c r="AP44" s="46"/>
      <c r="AQ44" s="46"/>
      <c r="AR44" s="46"/>
      <c r="AS44" s="46"/>
      <c r="AT44" s="46"/>
      <c r="AU44" s="46"/>
      <c r="AV44" s="46"/>
      <c r="AW44" s="46"/>
      <c r="AX44" s="46"/>
      <c r="AY44" s="46"/>
      <c r="AZ44" s="46"/>
      <c r="BA44" s="46"/>
      <c r="BB44" s="44"/>
      <c r="BC44" s="114">
        <v>1.1499999999999999</v>
      </c>
      <c r="BD44" s="115">
        <f>SUMIFS(BE13:BE28,$O$13:$O$28,$BD$43,$N$13:$N$28,$BC$44)</f>
        <v>0</v>
      </c>
      <c r="BE44" s="115">
        <f>SUMIFS(BE13:BE28,$O$13:$O$28,$BE$43,$N$13:$N$28,BC44)</f>
        <v>0</v>
      </c>
      <c r="BF44" s="115">
        <f>SUMIFS(BE13:BE28,$O$13:$O$28,$BF$43,$N$13:$N$28,$BC$44)</f>
        <v>0</v>
      </c>
      <c r="BG44" s="116">
        <f>SUMIFS(BE13:BE28,$O$13:$O$28,$BG$43,$N$13:$N$28,$BC$44)</f>
        <v>0</v>
      </c>
      <c r="BH44" s="45"/>
      <c r="BI44" s="114">
        <v>1.1499999999999999</v>
      </c>
      <c r="BJ44" s="115">
        <f>SUMIFS(BK13:BK28,$O$13:$O$28,$BD$43,$N$13:$N$28,$BC$44)</f>
        <v>0</v>
      </c>
      <c r="BK44" s="115">
        <f>SUMIFS(BK13:BK28,$O$13:$O$28,$BE$43,$N$13:$N$28,$BC$44)</f>
        <v>0</v>
      </c>
      <c r="BL44" s="115">
        <f>SUMIFS(BK13:BK28,$O$13:$O$28,$BF$43,$N$13:$N$28,$BC$44)</f>
        <v>0</v>
      </c>
      <c r="BM44" s="116">
        <f>SUMIFS(BK13:BK28,$O$13:$O$28,$BG$43,$N$13:$N$28,$BC$44)</f>
        <v>0</v>
      </c>
      <c r="BN44" s="45"/>
      <c r="BO44" s="114">
        <v>1.1499999999999999</v>
      </c>
      <c r="BP44" s="115">
        <f>SUMIFS(BQ13:BQ28,$O$13:$O$28,$BD$43,$N$13:$N$28,$BC$44)</f>
        <v>0</v>
      </c>
      <c r="BQ44" s="115">
        <f>SUMIFS(BQ13:BQ28,$O$13:$O$28,$BE$43,$N$13:$N$28,$BC$44)</f>
        <v>0</v>
      </c>
      <c r="BR44" s="115">
        <f>SUMIFS(BQ13:BQ28,$O$13:$O$28,$BF$43,$N$13:$N$28,$BC$44)</f>
        <v>0</v>
      </c>
      <c r="BS44" s="116">
        <f>SUMIFS(BQ13:BQ28,$O$13:$O$28,$BG$43,$N$13:$N$28,$BC$44)</f>
        <v>0</v>
      </c>
      <c r="BT44" s="45"/>
      <c r="BU44" s="114">
        <v>1.1499999999999999</v>
      </c>
      <c r="BV44" s="115">
        <f>SUMIFS(BW13:BW28,$O$13:$O$28,$BD$43,$N$13:$N$28,$BC$44)</f>
        <v>0</v>
      </c>
      <c r="BW44" s="115">
        <f>SUMIFS(BW13:BW28,$O$13:$O$28,$BE$43,$N$13:$N$28,$BC$44)</f>
        <v>0</v>
      </c>
      <c r="BX44" s="115">
        <f>SUMIFS(BW13:BW28,$O$13:$O$28,$BF$43,$N$13:$N$28,$BC$44)</f>
        <v>0</v>
      </c>
      <c r="BY44" s="116">
        <f>SUMIFS(BW13:BW28,$O$13:$O$28,$BG$43,$N$13:$N$28,$BC$44)</f>
        <v>0</v>
      </c>
      <c r="BZ44" s="45"/>
      <c r="CA44" s="114">
        <v>1.1499999999999999</v>
      </c>
      <c r="CB44" s="115">
        <f>SUMIFS(CC13:CC28,$O$13:$O$28,$BD$43,$N$13:$N$28,$BC$44)</f>
        <v>0</v>
      </c>
      <c r="CC44" s="115">
        <f>SUMIFS(CC13:CC28,$O$13:$O$28,$BE$43,$N$13:$N$28,$BC$44)</f>
        <v>0</v>
      </c>
      <c r="CD44" s="115">
        <f>SUMIFS(CC13:CC28,$O$13:$O$28,$BF$43,$N$13:$N$28,$BC$44)</f>
        <v>0</v>
      </c>
      <c r="CE44" s="116">
        <f>SUMIFS(CC13:CC28,$O$13:$O$28,$BG$43,$N$13:$N$28,$BC$44)</f>
        <v>0</v>
      </c>
      <c r="CF44" s="45"/>
      <c r="CG44" s="114">
        <v>1.1499999999999999</v>
      </c>
      <c r="CH44" s="115">
        <f>SUMIFS(CI13:CI28,$O$13:$O$28,$BD$43,$N$13:$N$28,$BC$44)</f>
        <v>0</v>
      </c>
      <c r="CI44" s="115">
        <f>SUMIFS(CI13:CI28,$O$13:$O$28,$BE$43,$N$13:$N$28,$BC$44)</f>
        <v>0</v>
      </c>
      <c r="CJ44" s="115">
        <f>SUMIFS(CI13:CI28,$O$13:$O$28,$BF$43,$N$13:$N$28,$BC$44)</f>
        <v>0</v>
      </c>
      <c r="CK44" s="116">
        <f>SUMIFS(CI13:CI28,$O$13:$O$28,$BG$43,$N$13:$N$28,$BC$44)</f>
        <v>0</v>
      </c>
      <c r="CL44" s="45"/>
      <c r="CM44" s="114">
        <v>1.1499999999999999</v>
      </c>
      <c r="CN44" s="115">
        <f>SUMIFS(CO13:CO28,$O$13:$O$28,$BD$43,$N$13:$N$28,$BC$44)</f>
        <v>0</v>
      </c>
      <c r="CO44" s="115">
        <f>SUMIFS(CO13:CO28,$O$13:$O$28,$BE$43,$N$13:$N$28,$BC$44)</f>
        <v>0</v>
      </c>
      <c r="CP44" s="115">
        <f>SUMIFS(CO13:CO28,$O$13:$O$28,$BF$43,$N$13:$N$28,$BC$44)</f>
        <v>0</v>
      </c>
      <c r="CQ44" s="116">
        <f>SUMIFS(CO13:CO28,$O$13:$O$28,$BG$43,$N$13:$N$28,$BC$44)</f>
        <v>0</v>
      </c>
      <c r="CR44" s="45"/>
      <c r="CS44" s="114">
        <v>1.1499999999999999</v>
      </c>
      <c r="CT44" s="115">
        <f>SUMIFS(CU13:CU28,$O$13:$O$28,$BD$43,$N$13:$N$28,$BC$44)</f>
        <v>0</v>
      </c>
      <c r="CU44" s="115">
        <f>SUMIFS(CU13:CU28,$O$13:$O$28,$BE$43,$N$13:$N$28,$BC$44)</f>
        <v>0</v>
      </c>
      <c r="CV44" s="115">
        <f>SUMIFS(CU13:CU28,$O$13:$O$28,$BF$43,$N$13:$N$28,$BC$44)</f>
        <v>0</v>
      </c>
      <c r="CW44" s="116">
        <f>SUMIFS(CU13:CU28,$O$13:$O$28,$BG$43,$N$13:$N$28,$BC$44)</f>
        <v>0</v>
      </c>
      <c r="CX44" s="45"/>
      <c r="CY44" s="114">
        <v>1.1499999999999999</v>
      </c>
      <c r="CZ44" s="115">
        <f>SUMIFS(DA13:DA28,$O$13:$O$28,$BD$43,$N$13:$N$28,$BC$44)</f>
        <v>0</v>
      </c>
      <c r="DA44" s="115">
        <f>SUMIFS(DA13:DA28,$O$13:$O$28,$BE$43,$N$13:$N$28,$BC$44)</f>
        <v>0</v>
      </c>
      <c r="DB44" s="115">
        <f>SUMIFS(DA13:DA28,$O$13:$O$28,$BF$43,$N$13:$N$28,$BC$44)</f>
        <v>0</v>
      </c>
      <c r="DC44" s="116">
        <f>SUMIFS(DA13:DA28,$O$13:$O$28,$BG$43,$N$13:$N$28,$BC$44)</f>
        <v>0</v>
      </c>
    </row>
    <row r="45" spans="1:107" ht="19.5" customHeight="1">
      <c r="AJ45" s="46"/>
      <c r="AK45" s="46"/>
      <c r="AL45" s="46"/>
      <c r="AM45" s="46"/>
      <c r="AN45" s="46"/>
      <c r="AO45" s="46"/>
      <c r="AP45" s="46"/>
      <c r="AQ45" s="46"/>
      <c r="AR45" s="46"/>
      <c r="AS45" s="46"/>
      <c r="AT45" s="46"/>
      <c r="AU45" s="46"/>
      <c r="AV45" s="46"/>
      <c r="AW45" s="46"/>
      <c r="AX45" s="46"/>
      <c r="AY45" s="46"/>
      <c r="AZ45" s="46"/>
      <c r="BA45" s="46"/>
      <c r="BB45" s="44"/>
      <c r="BC45" s="114" t="s">
        <v>8</v>
      </c>
      <c r="BD45" s="115">
        <f>SUMIFS(BE13:BE28,$O$13:$O$28,$BD$43,$N$13:$N$28,$BC$45)</f>
        <v>0</v>
      </c>
      <c r="BE45" s="115">
        <f>SUMIFS(BE13:BE28,$O$13:$O$28,$BE$43,$N$13:$N$28,BC45)</f>
        <v>0</v>
      </c>
      <c r="BF45" s="115">
        <f>SUMIFS(BE13:BE28,$O$13:$O$28,$BF$43,$N$13:$N$28,$BC$45)</f>
        <v>0</v>
      </c>
      <c r="BG45" s="116">
        <f>SUMIFS(BE13:BE28,$O$13:$O$28,$BG$43,$N$13:$N$28,$BC$45)</f>
        <v>0</v>
      </c>
      <c r="BH45" s="46"/>
      <c r="BI45" s="114" t="s">
        <v>8</v>
      </c>
      <c r="BJ45" s="115">
        <f>SUMIFS(BK13:BK28,$O$13:$O$28,$BD$43,$N$13:$N$28,$BC$45)</f>
        <v>0</v>
      </c>
      <c r="BK45" s="115">
        <f>SUMIFS(BK13:BK28,$O$13:$O$28,$BE$43,$N$13:$N$28,$BC$45)</f>
        <v>0</v>
      </c>
      <c r="BL45" s="115">
        <f>SUMIFS(BK13:BK28,$O$13:$O$28,$BF$43,$N$13:$N$28,$BC$45)</f>
        <v>0</v>
      </c>
      <c r="BM45" s="116">
        <f>SUMIFS(BK13:BK28,$O$13:$O$28,$BG$43,$N$13:$N$28,$BC$45)</f>
        <v>0</v>
      </c>
      <c r="BN45" s="46"/>
      <c r="BO45" s="114" t="s">
        <v>8</v>
      </c>
      <c r="BP45" s="115">
        <f>SUMIFS(BQ13:BQ28,$O$13:$O$28,$BD$43,$N$13:$N$28,$BC$45)</f>
        <v>0</v>
      </c>
      <c r="BQ45" s="115">
        <f>SUMIFS(BQ13:BQ28,$O$13:$O$28,$BE$43,$N$13:$N$28,$BC$45)</f>
        <v>0</v>
      </c>
      <c r="BR45" s="115">
        <f>SUMIFS(BQ13:BQ28,$O$13:$O$28,$BF$43,$N$13:$N$28,$BC$45)</f>
        <v>0</v>
      </c>
      <c r="BS45" s="116">
        <f>SUMIFS(BQ13:BQ28,$O$13:$O$28,$BG$43,$N$13:$N$28,$BC$45)</f>
        <v>0</v>
      </c>
      <c r="BT45" s="46"/>
      <c r="BU45" s="114" t="s">
        <v>8</v>
      </c>
      <c r="BV45" s="115">
        <f>SUMIFS(BW13:BW28,$O$13:$O$28,$BD$43,$N$13:$N$28,$BC$45)</f>
        <v>0</v>
      </c>
      <c r="BW45" s="115">
        <f>SUMIFS(BW13:BW28,$O$13:$O$28,$BE$43,$N$13:$N$28,$BC$45)</f>
        <v>0</v>
      </c>
      <c r="BX45" s="115">
        <f>SUMIFS(BW13:BW28,$O$13:$O$28,$BF$43,$N$13:$N$28,$BC$45)</f>
        <v>0</v>
      </c>
      <c r="BY45" s="116">
        <f>SUMIFS(BW13:BW28,$O$13:$O$28,$BG$43,$N$13:$N$28,$BC$45)</f>
        <v>0</v>
      </c>
      <c r="BZ45" s="46"/>
      <c r="CA45" s="114" t="s">
        <v>8</v>
      </c>
      <c r="CB45" s="115">
        <f>SUMIFS(CC13:CC28,$O$13:$O$28,$BD$43,$N$13:$N$28,$BC$45)</f>
        <v>0</v>
      </c>
      <c r="CC45" s="115">
        <f>SUMIFS(CC13:CC28,$O$13:$O$28,$BE$43,$N$13:$N$28,$BC$45)</f>
        <v>0</v>
      </c>
      <c r="CD45" s="115">
        <f>SUMIFS(CC13:CC28,$O$13:$O$28,$BF$43,$N$13:$N$28,$BC$45)</f>
        <v>0</v>
      </c>
      <c r="CE45" s="116">
        <f>SUMIFS(CC13:CC28,$O$13:$O$28,$BG$43,$N$13:$N$28,$BC$45)</f>
        <v>0</v>
      </c>
      <c r="CF45" s="46"/>
      <c r="CG45" s="114" t="s">
        <v>8</v>
      </c>
      <c r="CH45" s="115">
        <f>SUMIFS(CI13:CI28,$O$13:$O$28,$BD$43,$N$13:$N$28,$BC$45)</f>
        <v>0</v>
      </c>
      <c r="CI45" s="115">
        <f>SUMIFS(CI13:CI28,$O$13:$O$28,$BE$43,$N$13:$N$28,$BC$45)</f>
        <v>0</v>
      </c>
      <c r="CJ45" s="115">
        <f>SUMIFS(CI13:CI28,$O$13:$O$28,$BF$43,$N$13:$N$28,$BC$45)</f>
        <v>0</v>
      </c>
      <c r="CK45" s="116">
        <f>SUMIFS(CI13:CI28,$O$13:$O$28,$BG$43,$N$13:$N$28,$BC$45)</f>
        <v>0</v>
      </c>
      <c r="CL45" s="46"/>
      <c r="CM45" s="114" t="s">
        <v>8</v>
      </c>
      <c r="CN45" s="115">
        <f>SUMIFS(CO13:CO28,$O$13:$O$28,$BD$43,$N$13:$N$28,$BC$45)</f>
        <v>0</v>
      </c>
      <c r="CO45" s="115">
        <f>SUMIFS(CO13:CO28,$O$13:$O$28,$BE$43,$N$13:$N$28,$BC$45)</f>
        <v>0</v>
      </c>
      <c r="CP45" s="115">
        <f>SUMIFS(CO13:CO28,$O$13:$O$28,$BF$43,$N$13:$N$28,$BC$45)</f>
        <v>0</v>
      </c>
      <c r="CQ45" s="116">
        <f>SUMIFS(CO13:CO28,$O$13:$O$28,$BG$43,$N$13:$N$28,$BC$45)</f>
        <v>0</v>
      </c>
      <c r="CR45" s="46"/>
      <c r="CS45" s="114" t="s">
        <v>8</v>
      </c>
      <c r="CT45" s="115">
        <f>SUMIFS(CU13:CU28,$O$13:$O$28,$BD$43,$N$13:$N$28,$BC$45)</f>
        <v>0</v>
      </c>
      <c r="CU45" s="115">
        <f>SUMIFS(CU13:CU28,$O$13:$O$28,$BE$43,$N$13:$N$28,$BC$45)</f>
        <v>0</v>
      </c>
      <c r="CV45" s="115">
        <f>SUMIFS(CU13:CU28,$O$13:$O$28,$BF$43,$N$13:$N$28,$BC$45)</f>
        <v>0</v>
      </c>
      <c r="CW45" s="116">
        <f>SUMIFS(CU13:CU28,$O$13:$O$28,$BG$43,$N$13:$N$28,$BC$45)</f>
        <v>0</v>
      </c>
      <c r="CX45" s="46"/>
      <c r="CY45" s="114" t="s">
        <v>8</v>
      </c>
      <c r="CZ45" s="115">
        <f>SUMIFS(DA13:DA28,$O$13:$O$28,$BD$43,$N$13:$N$28,$BC$45)</f>
        <v>0</v>
      </c>
      <c r="DA45" s="115">
        <f>SUMIFS(DA13:DA28,$O$13:$O$28,$BE$43,$N$13:$N$28,$BC$45)</f>
        <v>0</v>
      </c>
      <c r="DB45" s="115">
        <f>SUMIFS(DA13:DA28,$O$13:$O$28,$BF$43,$N$13:$N$28,$BC$45)</f>
        <v>0</v>
      </c>
      <c r="DC45" s="116">
        <f>SUMIFS(DA13:DA28,$O$13:$O$28,$BG$43,$N$13:$N$28,$BC$45)</f>
        <v>0</v>
      </c>
    </row>
    <row r="46" spans="1:107" ht="19.5" customHeight="1">
      <c r="AL46" s="46"/>
      <c r="AM46" s="46"/>
      <c r="AN46" s="46"/>
      <c r="AO46" s="46"/>
      <c r="AP46" s="46"/>
      <c r="AQ46" s="46"/>
      <c r="AR46" s="46"/>
      <c r="AS46" s="46"/>
      <c r="AT46" s="46"/>
      <c r="AU46" s="46"/>
      <c r="AV46" s="46"/>
      <c r="AW46" s="46"/>
      <c r="AX46" s="46"/>
      <c r="AY46" s="46"/>
      <c r="AZ46" s="46"/>
      <c r="BA46" s="46"/>
      <c r="BB46" s="46"/>
      <c r="BC46" s="114" t="s">
        <v>6</v>
      </c>
      <c r="BD46" s="115">
        <f>SUMIFS(BE13:BE28,$O$13:$O$28,$BD$43,$N$13:$N$28,$BC$46)</f>
        <v>433996</v>
      </c>
      <c r="BE46" s="115">
        <f>SUMIFS(BE13:BE28,$O$13:$O$28,$BE$43,$N$13:$N$28,$BC$46)</f>
        <v>57500</v>
      </c>
      <c r="BF46" s="115">
        <f>SUMIFS(BE13:BE28,$O$13:$O$28,$BF$43,$N$13:$N$28,$BC$46)</f>
        <v>173830</v>
      </c>
      <c r="BG46" s="116">
        <f>SUMIFS(BE13:BE28,$O$13:$O$28,$BG$43,$N$13:$N$28,$BC$46)</f>
        <v>116664</v>
      </c>
      <c r="BH46" s="44"/>
      <c r="BI46" s="114" t="s">
        <v>6</v>
      </c>
      <c r="BJ46" s="115">
        <f>SUMIFS(BK13:BK28,$O$13:$O$28,$BD$43,$N$13:$N$28,$BC$46)</f>
        <v>0</v>
      </c>
      <c r="BK46" s="115">
        <f>SUMIFS(BK13:BK28,$O$13:$O$28,$BE$43,$N$13:$N$28,$BC$46)</f>
        <v>0</v>
      </c>
      <c r="BL46" s="115">
        <f>SUMIFS(BK13:BK28,$O$13:$O$28,$BF$43,$N$13:$N$28,$BC$46)</f>
        <v>0</v>
      </c>
      <c r="BM46" s="116">
        <f>SUMIFS(BK13:BK28,$O$13:$O$28,$BG$43,$N$13:$N$28,$BC$46)</f>
        <v>0</v>
      </c>
      <c r="BN46" s="44"/>
      <c r="BO46" s="114" t="s">
        <v>6</v>
      </c>
      <c r="BP46" s="115">
        <f>SUMIFS(BQ13:BQ28,$O$13:$O$28,$BD$43,$N$13:$N$28,$BC$46)</f>
        <v>0</v>
      </c>
      <c r="BQ46" s="115">
        <f>SUMIFS(BQ13:BQ28,$O$13:$O$28,$BE$43,$N$13:$N$28,$BC$46)</f>
        <v>0</v>
      </c>
      <c r="BR46" s="115">
        <f>SUMIFS(BQ13:BQ28,$O$13:$O$28,$BF$43,$N$13:$N$28,$BC$46)</f>
        <v>0</v>
      </c>
      <c r="BS46" s="116">
        <f>SUMIFS(BQ13:BQ28,$O$13:$O$28,$BG$43,$N$13:$N$28,$BC$46)</f>
        <v>0</v>
      </c>
      <c r="BT46" s="44"/>
      <c r="BU46" s="114" t="s">
        <v>6</v>
      </c>
      <c r="BV46" s="115">
        <f>SUMIFS(BW13:BW28,$O$13:$O$28,$BD$43,$N$13:$N$28,$BC$46)</f>
        <v>0</v>
      </c>
      <c r="BW46" s="115">
        <f>SUMIFS(BW13:BW28,$O$13:$O$28,$BE$43,$N$13:$N$28,$BC$46)</f>
        <v>0</v>
      </c>
      <c r="BX46" s="115">
        <f>SUMIFS(BW13:BW28,$O$13:$O$28,$BF$43,$N$13:$N$28,$BC$46)</f>
        <v>0</v>
      </c>
      <c r="BY46" s="116">
        <f>SUMIFS(BW13:BW28,$O$13:$O$28,$BG$43,$N$13:$N$28,$BC$46)</f>
        <v>0</v>
      </c>
      <c r="BZ46" s="44"/>
      <c r="CA46" s="114" t="s">
        <v>6</v>
      </c>
      <c r="CB46" s="115">
        <f>SUMIFS(CC13:CC28,$O$13:$O$28,$BD$43,$N$13:$N$28,$BC$46)</f>
        <v>0</v>
      </c>
      <c r="CC46" s="115">
        <f>SUMIFS(CC13:CC28,$O$13:$O$28,$BE$43,$N$13:$N$28,$BC$46)</f>
        <v>0</v>
      </c>
      <c r="CD46" s="115">
        <f>SUMIFS(CC13:CC28,$O$13:$O$28,$BF$43,$N$13:$N$28,$BC$46)</f>
        <v>0</v>
      </c>
      <c r="CE46" s="116">
        <f>SUMIFS(CC13:CC28,$O$13:$O$28,$BG$43,$N$13:$N$28,$BC$46)</f>
        <v>0</v>
      </c>
      <c r="CF46" s="44"/>
      <c r="CG46" s="114" t="s">
        <v>6</v>
      </c>
      <c r="CH46" s="115">
        <f>SUMIFS(CI13:CI28,$O$13:$O$28,$BD$43,$N$13:$N$28,$BC$46)</f>
        <v>0</v>
      </c>
      <c r="CI46" s="115">
        <f>SUMIFS(CI13:CI28,$O$13:$O$28,$BE$43,$N$13:$N$28,$BC$46)</f>
        <v>0</v>
      </c>
      <c r="CJ46" s="115">
        <f>SUMIFS(CI13:CI28,$O$13:$O$28,$BF$43,$N$13:$N$28,$BC$46)</f>
        <v>0</v>
      </c>
      <c r="CK46" s="116">
        <f>SUMIFS(CI13:CI28,$O$13:$O$28,$BG$43,$N$13:$N$28,$BC$46)</f>
        <v>0</v>
      </c>
      <c r="CL46" s="44"/>
      <c r="CM46" s="114" t="s">
        <v>6</v>
      </c>
      <c r="CN46" s="115">
        <f>SUMIFS(CO13:CO28,$O$13:$O$28,$BD$43,$N$13:$N$28,$BC$46)</f>
        <v>0</v>
      </c>
      <c r="CO46" s="115">
        <f>SUMIFS(CO13:CO28,$O$13:$O$28,$BE$43,$N$13:$N$28,$BC$46)</f>
        <v>0</v>
      </c>
      <c r="CP46" s="115">
        <f>SUMIFS(CO13:CO28,$O$13:$O$28,$BF$43,$N$13:$N$28,$BC$46)</f>
        <v>0</v>
      </c>
      <c r="CQ46" s="116">
        <f>SUMIFS(CO13:CO28,$O$13:$O$28,$BG$43,$N$13:$N$28,$BC$46)</f>
        <v>0</v>
      </c>
      <c r="CR46" s="44"/>
      <c r="CS46" s="114" t="s">
        <v>6</v>
      </c>
      <c r="CT46" s="115">
        <f>SUMIFS(CU13:CU28,$O$13:$O$28,$BD$43,$N$13:$N$28,$BC$46)</f>
        <v>0</v>
      </c>
      <c r="CU46" s="115">
        <f>SUMIFS(CU13:CU28,$O$13:$O$28,$BE$43,$N$13:$N$28,$BC$46)</f>
        <v>0</v>
      </c>
      <c r="CV46" s="115">
        <f>SUMIFS(CU13:CU28,$O$13:$O$28,$BF$43,$N$13:$N$28,$BC$46)</f>
        <v>0</v>
      </c>
      <c r="CW46" s="116">
        <f>SUMIFS(CU13:CU28,$O$13:$O$28,$BG$43,$N$13:$N$28,$BC$46)</f>
        <v>0</v>
      </c>
      <c r="CX46" s="44"/>
      <c r="CY46" s="114" t="s">
        <v>6</v>
      </c>
      <c r="CZ46" s="115">
        <f>SUMIFS(DA13:DA28,$O$13:$O$28,$BD$43,$N$13:$N$28,$BC$46)</f>
        <v>0</v>
      </c>
      <c r="DA46" s="115">
        <f>SUMIFS(DA13:DA28,$O$13:$O$28,$BE$43,$N$13:$N$28,$BC$46)</f>
        <v>0</v>
      </c>
      <c r="DB46" s="115">
        <f>SUMIFS(DA13:DA28,$O$13:$O$28,$BF$43,$N$13:$N$28,$BC$46)</f>
        <v>0</v>
      </c>
      <c r="DC46" s="116">
        <f>SUMIFS(DA13:DA28,$O$13:$O$28,$BG$43,$N$13:$N$28,$BC$46)</f>
        <v>0</v>
      </c>
    </row>
    <row r="47" spans="1:107" ht="19.5" customHeight="1">
      <c r="AL47" s="45"/>
      <c r="AM47" s="45"/>
      <c r="AN47" s="45"/>
      <c r="AO47" s="45"/>
      <c r="AP47" s="45"/>
      <c r="AQ47" s="45"/>
      <c r="AR47" s="45"/>
      <c r="AS47" s="45"/>
      <c r="AT47" s="45"/>
      <c r="AU47" s="45"/>
      <c r="AV47" s="45"/>
      <c r="AW47" s="45"/>
      <c r="AX47" s="45"/>
      <c r="AY47" s="45"/>
      <c r="AZ47" s="45"/>
      <c r="BA47" s="45"/>
      <c r="BB47" s="45"/>
      <c r="BC47" s="114" t="s">
        <v>5</v>
      </c>
      <c r="BD47" s="115">
        <f>SUMIFS(BE13:BE28,$O$13:$O$28,$BD$43,$N$13:$N$28,$BC$47)</f>
        <v>0</v>
      </c>
      <c r="BE47" s="115">
        <f>SUMIFS(BE13:BE28,$O$13:$O$28,$BE$43,$N$13:$N$28,$BC$47)</f>
        <v>0</v>
      </c>
      <c r="BF47" s="115">
        <f>SUMIFS(BE13:BE28,$O$13:$O$28,$BF$43,$N$13:$N$28,$BC$47)</f>
        <v>0</v>
      </c>
      <c r="BG47" s="116">
        <f>SUMIFS(BE13:BE28,$O$13:$O$28,$BG$43,$N$13:$N$28,$BC$47)</f>
        <v>0</v>
      </c>
      <c r="BH47" s="44"/>
      <c r="BI47" s="114" t="s">
        <v>5</v>
      </c>
      <c r="BJ47" s="115">
        <f>SUMIFS(BK13:BK28,$O$13:$O$28,$BD$43,$N$13:$N$28,$BC$47)</f>
        <v>0</v>
      </c>
      <c r="BK47" s="115">
        <f>SUMIFS(BK13:BK28,$O$13:$O$28,$BE$43,$N$13:$N$28,$BC$47)</f>
        <v>0</v>
      </c>
      <c r="BL47" s="115">
        <f>SUMIFS(BK13:BK28,$O$13:$O$28,$BF$43,$N$13:$N$28,$BC$47)</f>
        <v>0</v>
      </c>
      <c r="BM47" s="116">
        <f>SUMIFS(BK13:BK28,$O$13:$O$28,$BG$43,$N$13:$N$28,$BC$47)</f>
        <v>0</v>
      </c>
      <c r="BN47" s="44"/>
      <c r="BO47" s="114" t="s">
        <v>5</v>
      </c>
      <c r="BP47" s="115">
        <f>SUMIFS(BQ13:BQ28,$O$13:$O$28,$BD$43,$N$13:$N$28,$BC$47)</f>
        <v>0</v>
      </c>
      <c r="BQ47" s="115">
        <f>SUMIFS(BQ13:BQ28,$O$13:$O$28,$BE$43,$N$13:$N$28,$BC$47)</f>
        <v>0</v>
      </c>
      <c r="BR47" s="115">
        <f>SUMIFS(BQ13:BQ28,$O$13:$O$28,$BF$43,$N$13:$N$28,$BC$47)</f>
        <v>0</v>
      </c>
      <c r="BS47" s="116">
        <f>SUMIFS(BQ13:BQ28,$O$13:$O$28,$BG$43,$N$13:$N$28,$BC$47)</f>
        <v>0</v>
      </c>
      <c r="BT47" s="44"/>
      <c r="BU47" s="114" t="s">
        <v>5</v>
      </c>
      <c r="BV47" s="115">
        <f>SUMIFS(BW13:BW28,$O$13:$O$28,$BD$43,$N$13:$N$28,$BC$47)</f>
        <v>0</v>
      </c>
      <c r="BW47" s="115">
        <f>SUMIFS(BW13:BW28,$O$13:$O$28,$BE$43,$N$13:$N$28,$BC$47)</f>
        <v>0</v>
      </c>
      <c r="BX47" s="115">
        <f>SUMIFS(BW13:BW28,$O$13:$O$28,$BF$43,$N$13:$N$28,$BC$47)</f>
        <v>0</v>
      </c>
      <c r="BY47" s="116">
        <f>SUMIFS(BW13:BW28,$O$13:$O$28,$BG$43,$N$13:$N$28,$BC$47)</f>
        <v>0</v>
      </c>
      <c r="BZ47" s="44"/>
      <c r="CA47" s="114" t="s">
        <v>5</v>
      </c>
      <c r="CB47" s="115">
        <f>SUMIFS(CC13:CC28,$O$13:$O$28,$BD$43,$N$13:$N$28,$BC$47)</f>
        <v>0</v>
      </c>
      <c r="CC47" s="115">
        <f>SUMIFS(CC13:CC28,$O$13:$O$28,$BE$43,$N$13:$N$28,$BC$47)</f>
        <v>0</v>
      </c>
      <c r="CD47" s="115">
        <f>SUMIFS(CC13:CC28,$O$13:$O$28,$BF$43,$N$13:$N$28,$BC$47)</f>
        <v>0</v>
      </c>
      <c r="CE47" s="116">
        <f>SUMIFS(CC13:CC28,$O$13:$O$28,$BG$43,$N$13:$N$28,$BC$47)</f>
        <v>0</v>
      </c>
      <c r="CF47" s="44"/>
      <c r="CG47" s="114" t="s">
        <v>5</v>
      </c>
      <c r="CH47" s="115">
        <f>SUMIFS(CI13:CI28,$O$13:$O$28,$BD$43,$N$13:$N$28,$BC$47)</f>
        <v>0</v>
      </c>
      <c r="CI47" s="115">
        <f>SUMIFS(CI13:CI28,$O$13:$O$28,$BE$43,$N$13:$N$28,$BC$47)</f>
        <v>0</v>
      </c>
      <c r="CJ47" s="115">
        <f>SUMIFS(CI13:CI28,$O$13:$O$28,$BF$43,$N$13:$N$28,$BC$47)</f>
        <v>0</v>
      </c>
      <c r="CK47" s="116">
        <f>SUMIFS(CI13:CI28,$O$13:$O$28,$BG$43,$N$13:$N$28,$BC$47)</f>
        <v>0</v>
      </c>
      <c r="CL47" s="44"/>
      <c r="CM47" s="114" t="s">
        <v>5</v>
      </c>
      <c r="CN47" s="115">
        <f>SUMIFS(CO13:CO28,$O$13:$O$28,$BD$43,$N$13:$N$28,$BC$47)</f>
        <v>0</v>
      </c>
      <c r="CO47" s="115">
        <f>SUMIFS(CO13:CO28,$O$13:$O$28,$BE$43,$N$13:$N$28,$BC$47)</f>
        <v>0</v>
      </c>
      <c r="CP47" s="115">
        <f>SUMIFS(CO13:CO28,$O$13:$O$28,$BF$43,$N$13:$N$28,$BC$47)</f>
        <v>0</v>
      </c>
      <c r="CQ47" s="116">
        <f>SUMIFS(CO13:CO28,$O$13:$O$28,$BG$43,$N$13:$N$28,$BC$47)</f>
        <v>0</v>
      </c>
      <c r="CR47" s="44"/>
      <c r="CS47" s="114" t="s">
        <v>5</v>
      </c>
      <c r="CT47" s="115">
        <f>SUMIFS(CU13:CU28,$O$13:$O$28,$BD$43,$N$13:$N$28,$BC$47)</f>
        <v>0</v>
      </c>
      <c r="CU47" s="115">
        <f>SUMIFS(CU13:CU28,$O$13:$O$28,$BE$43,$N$13:$N$28,$BC$47)</f>
        <v>0</v>
      </c>
      <c r="CV47" s="115">
        <f>SUMIFS(CU13:CU28,$O$13:$O$28,$BF$43,$N$13:$N$28,$BC$47)</f>
        <v>0</v>
      </c>
      <c r="CW47" s="116">
        <f>SUMIFS(CU13:CU28,$O$13:$O$28,$BG$43,$N$13:$N$28,$BC$47)</f>
        <v>0</v>
      </c>
      <c r="CX47" s="44"/>
      <c r="CY47" s="114" t="s">
        <v>5</v>
      </c>
      <c r="CZ47" s="115">
        <f>SUMIFS(DA13:DA28,$O$13:$O$28,$BD$43,$N$13:$N$28,$BC$47)</f>
        <v>0</v>
      </c>
      <c r="DA47" s="115">
        <f>SUMIFS(DA13:DA28,$O$13:$O$28,$BE$43,$N$13:$N$28,$BC$47)</f>
        <v>0</v>
      </c>
      <c r="DB47" s="115">
        <f>SUMIFS(DA13:DA28,$O$13:$O$28,$BF$43,$N$13:$N$28,$BC$47)</f>
        <v>0</v>
      </c>
      <c r="DC47" s="116">
        <f>SUMIFS(DA13:DA28,$O$13:$O$28,$BG$43,$N$13:$N$28,$BC$47)</f>
        <v>0</v>
      </c>
    </row>
    <row r="48" spans="1:107" ht="19.5" customHeight="1">
      <c r="AL48" s="45"/>
      <c r="AM48" s="45"/>
      <c r="AN48" s="45"/>
      <c r="AO48" s="45"/>
      <c r="AP48" s="45"/>
      <c r="AQ48" s="45"/>
      <c r="AR48" s="45"/>
      <c r="AS48" s="45"/>
      <c r="AT48" s="45"/>
      <c r="AU48" s="45"/>
      <c r="AV48" s="45"/>
      <c r="AW48" s="45"/>
      <c r="AX48" s="45"/>
      <c r="AY48" s="45"/>
      <c r="AZ48" s="45"/>
      <c r="BA48" s="45"/>
      <c r="BB48" s="45"/>
      <c r="BC48" s="111" t="s">
        <v>27</v>
      </c>
      <c r="BD48" s="117">
        <f>SUM(BD44:BD47)</f>
        <v>433996</v>
      </c>
      <c r="BE48" s="117">
        <f>SUM(BE44:BE47)</f>
        <v>57500</v>
      </c>
      <c r="BF48" s="117">
        <f>SUM(BF44:BF47)</f>
        <v>173830</v>
      </c>
      <c r="BG48" s="118">
        <f>SUM(BG44:BG47)</f>
        <v>116664</v>
      </c>
      <c r="BH48" s="46"/>
      <c r="BI48" s="111" t="s">
        <v>27</v>
      </c>
      <c r="BJ48" s="117">
        <f>SUM(BJ44:BJ47)</f>
        <v>0</v>
      </c>
      <c r="BK48" s="117">
        <f>SUM(BK44:BK47)</f>
        <v>0</v>
      </c>
      <c r="BL48" s="117">
        <f>SUM(BL44:BL47)</f>
        <v>0</v>
      </c>
      <c r="BM48" s="118">
        <f>SUM(BM44:BM47)</f>
        <v>0</v>
      </c>
      <c r="BN48" s="46"/>
      <c r="BO48" s="111" t="s">
        <v>27</v>
      </c>
      <c r="BP48" s="117">
        <f>SUM(BP44:BP47)</f>
        <v>0</v>
      </c>
      <c r="BQ48" s="117">
        <f>SUM(BQ44:BQ47)</f>
        <v>0</v>
      </c>
      <c r="BR48" s="117">
        <f>SUM(BR44:BR47)</f>
        <v>0</v>
      </c>
      <c r="BS48" s="118">
        <f>SUM(BS44:BS47)</f>
        <v>0</v>
      </c>
      <c r="BT48" s="46"/>
      <c r="BU48" s="111" t="s">
        <v>27</v>
      </c>
      <c r="BV48" s="117">
        <f>SUM(BV44:BV47)</f>
        <v>0</v>
      </c>
      <c r="BW48" s="117">
        <f>SUM(BW44:BW47)</f>
        <v>0</v>
      </c>
      <c r="BX48" s="117">
        <f>SUM(BX44:BX47)</f>
        <v>0</v>
      </c>
      <c r="BY48" s="118">
        <f>SUM(BY44:BY47)</f>
        <v>0</v>
      </c>
      <c r="BZ48" s="46"/>
      <c r="CA48" s="111" t="s">
        <v>27</v>
      </c>
      <c r="CB48" s="117">
        <f>SUM(CB44:CB47)</f>
        <v>0</v>
      </c>
      <c r="CC48" s="117">
        <f>SUM(CC44:CC47)</f>
        <v>0</v>
      </c>
      <c r="CD48" s="117">
        <f>SUM(CD44:CD47)</f>
        <v>0</v>
      </c>
      <c r="CE48" s="118">
        <f>SUM(CE44:CE47)</f>
        <v>0</v>
      </c>
      <c r="CF48" s="46"/>
      <c r="CG48" s="111" t="s">
        <v>27</v>
      </c>
      <c r="CH48" s="117">
        <f>SUM(CH44:CH47)</f>
        <v>0</v>
      </c>
      <c r="CI48" s="117">
        <f>SUM(CI44:CI47)</f>
        <v>0</v>
      </c>
      <c r="CJ48" s="117">
        <f>SUM(CJ44:CJ47)</f>
        <v>0</v>
      </c>
      <c r="CK48" s="118">
        <f>SUM(CK44:CK47)</f>
        <v>0</v>
      </c>
      <c r="CL48" s="46"/>
      <c r="CM48" s="111" t="s">
        <v>27</v>
      </c>
      <c r="CN48" s="117">
        <f>SUM(CN44:CN47)</f>
        <v>0</v>
      </c>
      <c r="CO48" s="117">
        <f>SUM(CO44:CO47)</f>
        <v>0</v>
      </c>
      <c r="CP48" s="117">
        <f>SUM(CP44:CP47)</f>
        <v>0</v>
      </c>
      <c r="CQ48" s="118">
        <f>SUM(CQ44:CQ47)</f>
        <v>0</v>
      </c>
      <c r="CR48" s="46"/>
      <c r="CS48" s="111" t="s">
        <v>27</v>
      </c>
      <c r="CT48" s="117">
        <f>SUM(CT44:CT47)</f>
        <v>0</v>
      </c>
      <c r="CU48" s="117">
        <f>SUM(CU44:CU47)</f>
        <v>0</v>
      </c>
      <c r="CV48" s="117">
        <f>SUM(CV44:CV47)</f>
        <v>0</v>
      </c>
      <c r="CW48" s="118">
        <f>SUM(CW44:CW47)</f>
        <v>0</v>
      </c>
      <c r="CX48" s="46"/>
      <c r="CY48" s="111" t="s">
        <v>27</v>
      </c>
      <c r="CZ48" s="117">
        <f>SUM(CZ44:CZ47)</f>
        <v>0</v>
      </c>
      <c r="DA48" s="117">
        <f>SUM(DA44:DA47)</f>
        <v>0</v>
      </c>
      <c r="DB48" s="117">
        <f>SUM(DB44:DB47)</f>
        <v>0</v>
      </c>
      <c r="DC48" s="118">
        <f>SUM(DC44:DC47)</f>
        <v>0</v>
      </c>
    </row>
    <row r="49" spans="35:107" ht="19.5" customHeight="1">
      <c r="AL49" s="45"/>
      <c r="AM49" s="45"/>
      <c r="AN49" s="45"/>
      <c r="AO49" s="45"/>
      <c r="AP49" s="45"/>
      <c r="AQ49" s="45"/>
      <c r="AR49" s="45"/>
      <c r="AS49" s="45"/>
      <c r="AT49" s="45"/>
      <c r="AU49" s="45"/>
      <c r="AV49" s="45"/>
      <c r="AW49" s="45"/>
      <c r="AX49" s="45"/>
      <c r="AY49" s="45"/>
      <c r="AZ49" s="45"/>
      <c r="BA49" s="45"/>
      <c r="BB49" s="45"/>
      <c r="BC49" s="119" t="s">
        <v>31</v>
      </c>
      <c r="BD49" s="120">
        <f>BD48+BE48+BF48+BG48</f>
        <v>781990</v>
      </c>
      <c r="BE49" s="121"/>
      <c r="BF49" s="122"/>
      <c r="BG49" s="123"/>
      <c r="BH49" s="45"/>
      <c r="BI49" s="119" t="s">
        <v>31</v>
      </c>
      <c r="BJ49" s="120">
        <f>BJ48+BK48+BL48+BM48</f>
        <v>0</v>
      </c>
      <c r="BK49" s="121"/>
      <c r="BL49" s="122"/>
      <c r="BM49" s="123"/>
      <c r="BN49" s="45"/>
      <c r="BO49" s="119" t="s">
        <v>31</v>
      </c>
      <c r="BP49" s="120">
        <f>BP48+BQ48+BR48+BS48</f>
        <v>0</v>
      </c>
      <c r="BQ49" s="121"/>
      <c r="BR49" s="122"/>
      <c r="BS49" s="123"/>
      <c r="BT49" s="45"/>
      <c r="BU49" s="119" t="s">
        <v>31</v>
      </c>
      <c r="BV49" s="120">
        <f>BV48+BW48+BX48+BY48</f>
        <v>0</v>
      </c>
      <c r="BW49" s="121"/>
      <c r="BX49" s="122"/>
      <c r="BY49" s="123"/>
      <c r="BZ49" s="45"/>
      <c r="CA49" s="119" t="s">
        <v>31</v>
      </c>
      <c r="CB49" s="120">
        <f>CB48+CC48+CD48+CE48</f>
        <v>0</v>
      </c>
      <c r="CC49" s="121"/>
      <c r="CD49" s="122"/>
      <c r="CE49" s="123"/>
      <c r="CF49" s="45"/>
      <c r="CG49" s="119" t="s">
        <v>31</v>
      </c>
      <c r="CH49" s="120">
        <f>CH48+CI48+CJ48+CK48</f>
        <v>0</v>
      </c>
      <c r="CI49" s="121"/>
      <c r="CJ49" s="122"/>
      <c r="CK49" s="123"/>
      <c r="CL49" s="45"/>
      <c r="CM49" s="119" t="s">
        <v>31</v>
      </c>
      <c r="CN49" s="120">
        <f>CN48+CO48+CP48+CQ48</f>
        <v>0</v>
      </c>
      <c r="CO49" s="121"/>
      <c r="CP49" s="122"/>
      <c r="CQ49" s="123"/>
      <c r="CR49" s="45"/>
      <c r="CS49" s="119" t="s">
        <v>31</v>
      </c>
      <c r="CT49" s="120">
        <f>CT48+CU48+CV48+CW48</f>
        <v>0</v>
      </c>
      <c r="CU49" s="121"/>
      <c r="CV49" s="122"/>
      <c r="CW49" s="123"/>
      <c r="CX49" s="45"/>
      <c r="CY49" s="119" t="s">
        <v>31</v>
      </c>
      <c r="CZ49" s="120">
        <f>CZ48+DA48+DB48+DC48</f>
        <v>0</v>
      </c>
      <c r="DA49" s="121"/>
      <c r="DB49" s="122"/>
      <c r="DC49" s="123"/>
    </row>
    <row r="50" spans="35:107" ht="19.5" customHeight="1">
      <c r="AL50" s="45"/>
      <c r="AM50" s="45"/>
      <c r="AN50" s="45"/>
      <c r="AO50" s="45"/>
      <c r="AP50" s="45"/>
      <c r="AQ50" s="45"/>
      <c r="AR50" s="45"/>
      <c r="AS50" s="45"/>
      <c r="AT50" s="45"/>
      <c r="AU50" s="45"/>
      <c r="AV50" s="45"/>
      <c r="AW50" s="45"/>
      <c r="AX50" s="45"/>
      <c r="AY50" s="45"/>
      <c r="AZ50" s="45"/>
      <c r="BA50" s="45"/>
      <c r="BB50" s="45"/>
      <c r="BC50" s="45"/>
      <c r="BD50" s="47"/>
      <c r="BE50" s="47"/>
      <c r="BF50" s="14"/>
      <c r="BG50" s="14"/>
      <c r="BH50" s="45"/>
      <c r="BI50" s="45"/>
      <c r="BJ50" s="47"/>
      <c r="BK50" s="47"/>
      <c r="BL50" s="14"/>
      <c r="BM50" s="14"/>
      <c r="BN50" s="45"/>
      <c r="BO50" s="45"/>
      <c r="BP50" s="47"/>
      <c r="BQ50" s="47"/>
      <c r="BR50" s="14"/>
      <c r="BS50" s="14"/>
      <c r="BT50" s="45"/>
      <c r="BU50" s="45"/>
      <c r="BV50" s="47"/>
      <c r="BW50" s="47"/>
      <c r="BX50" s="14"/>
      <c r="BY50" s="14"/>
    </row>
    <row r="51" spans="35:107" ht="19.5" customHeight="1">
      <c r="AL51" s="46"/>
      <c r="AM51" s="46"/>
      <c r="AN51" s="46"/>
      <c r="AO51" s="46"/>
      <c r="AP51" s="46"/>
      <c r="AQ51" s="46"/>
      <c r="AR51" s="46"/>
      <c r="AS51" s="46"/>
      <c r="AT51" s="46"/>
      <c r="AU51" s="46"/>
      <c r="AV51" s="46"/>
      <c r="AW51" s="46"/>
      <c r="AX51" s="46"/>
      <c r="AY51" s="46"/>
      <c r="AZ51" s="46"/>
      <c r="BA51" s="46"/>
      <c r="BB51" s="46"/>
      <c r="BC51" s="153"/>
      <c r="BD51" s="251" t="s">
        <v>85</v>
      </c>
      <c r="BE51" s="252"/>
      <c r="BF51" s="253"/>
      <c r="BG51" s="254"/>
      <c r="BH51" s="154"/>
      <c r="BI51" s="153"/>
      <c r="BJ51" s="251" t="s">
        <v>85</v>
      </c>
      <c r="BK51" s="252"/>
      <c r="BL51" s="253"/>
      <c r="BM51" s="254"/>
      <c r="BN51" s="154"/>
      <c r="BO51" s="153"/>
      <c r="BP51" s="251" t="s">
        <v>85</v>
      </c>
      <c r="BQ51" s="252"/>
      <c r="BR51" s="253"/>
      <c r="BS51" s="254"/>
      <c r="BT51" s="154"/>
      <c r="BU51" s="153"/>
      <c r="BV51" s="251" t="s">
        <v>85</v>
      </c>
      <c r="BW51" s="252"/>
      <c r="BX51" s="253"/>
      <c r="BY51" s="254"/>
      <c r="BZ51" s="154"/>
      <c r="CA51" s="153"/>
      <c r="CB51" s="251" t="s">
        <v>85</v>
      </c>
      <c r="CC51" s="252"/>
      <c r="CD51" s="253"/>
      <c r="CE51" s="254"/>
      <c r="CF51" s="154"/>
      <c r="CG51" s="153"/>
      <c r="CH51" s="251" t="s">
        <v>85</v>
      </c>
      <c r="CI51" s="252"/>
      <c r="CJ51" s="253"/>
      <c r="CK51" s="254"/>
      <c r="CL51" s="154"/>
      <c r="CM51" s="153"/>
      <c r="CN51" s="251" t="s">
        <v>85</v>
      </c>
      <c r="CO51" s="252"/>
      <c r="CP51" s="253"/>
      <c r="CQ51" s="254"/>
      <c r="CR51" s="154"/>
      <c r="CS51" s="153"/>
      <c r="CT51" s="251" t="s">
        <v>85</v>
      </c>
      <c r="CU51" s="252"/>
      <c r="CV51" s="253"/>
      <c r="CW51" s="254"/>
      <c r="CX51" s="154"/>
      <c r="CY51" s="153"/>
      <c r="CZ51" s="251" t="s">
        <v>85</v>
      </c>
      <c r="DA51" s="252"/>
      <c r="DB51" s="253"/>
      <c r="DC51" s="254"/>
    </row>
    <row r="52" spans="35:107" ht="19.5" customHeight="1">
      <c r="AL52" s="46"/>
      <c r="AM52" s="46"/>
      <c r="AN52" s="46"/>
      <c r="AO52" s="46"/>
      <c r="AP52" s="46"/>
      <c r="AQ52" s="46"/>
      <c r="AR52" s="46"/>
      <c r="AS52" s="46"/>
      <c r="AT52" s="46"/>
      <c r="AU52" s="46"/>
      <c r="AV52" s="46"/>
      <c r="AW52" s="46"/>
      <c r="AX52" s="46"/>
      <c r="AY52" s="46"/>
      <c r="AZ52" s="46"/>
      <c r="BA52" s="46"/>
      <c r="BB52" s="46"/>
      <c r="BC52" s="155"/>
      <c r="BD52" s="156" t="s">
        <v>86</v>
      </c>
      <c r="BE52" s="156" t="s">
        <v>7</v>
      </c>
      <c r="BF52" s="156" t="s">
        <v>20</v>
      </c>
      <c r="BG52" s="157" t="s">
        <v>22</v>
      </c>
      <c r="BH52" s="154"/>
      <c r="BI52" s="155"/>
      <c r="BJ52" s="156" t="s">
        <v>86</v>
      </c>
      <c r="BK52" s="156" t="s">
        <v>7</v>
      </c>
      <c r="BL52" s="156" t="s">
        <v>20</v>
      </c>
      <c r="BM52" s="157"/>
      <c r="BN52" s="154"/>
      <c r="BO52" s="155"/>
      <c r="BP52" s="156" t="s">
        <v>86</v>
      </c>
      <c r="BQ52" s="156" t="s">
        <v>7</v>
      </c>
      <c r="BR52" s="156" t="s">
        <v>20</v>
      </c>
      <c r="BS52" s="157"/>
      <c r="BT52" s="154"/>
      <c r="BU52" s="155"/>
      <c r="BV52" s="156" t="s">
        <v>86</v>
      </c>
      <c r="BW52" s="156" t="s">
        <v>7</v>
      </c>
      <c r="BX52" s="156" t="s">
        <v>20</v>
      </c>
      <c r="BY52" s="157"/>
      <c r="BZ52" s="154"/>
      <c r="CA52" s="155"/>
      <c r="CB52" s="156" t="s">
        <v>86</v>
      </c>
      <c r="CC52" s="156" t="s">
        <v>7</v>
      </c>
      <c r="CD52" s="156" t="s">
        <v>20</v>
      </c>
      <c r="CE52" s="157"/>
      <c r="CF52" s="154"/>
      <c r="CG52" s="155"/>
      <c r="CH52" s="156" t="s">
        <v>86</v>
      </c>
      <c r="CI52" s="156" t="s">
        <v>7</v>
      </c>
      <c r="CJ52" s="156" t="s">
        <v>20</v>
      </c>
      <c r="CK52" s="157"/>
      <c r="CL52" s="154"/>
      <c r="CM52" s="155"/>
      <c r="CN52" s="156" t="s">
        <v>86</v>
      </c>
      <c r="CO52" s="156" t="s">
        <v>7</v>
      </c>
      <c r="CP52" s="156" t="s">
        <v>20</v>
      </c>
      <c r="CQ52" s="157"/>
      <c r="CR52" s="154"/>
      <c r="CS52" s="155"/>
      <c r="CT52" s="156" t="s">
        <v>86</v>
      </c>
      <c r="CU52" s="156" t="s">
        <v>7</v>
      </c>
      <c r="CV52" s="156" t="s">
        <v>20</v>
      </c>
      <c r="CW52" s="157"/>
      <c r="CX52" s="154"/>
      <c r="CY52" s="155"/>
      <c r="CZ52" s="156" t="s">
        <v>86</v>
      </c>
      <c r="DA52" s="156" t="s">
        <v>7</v>
      </c>
      <c r="DB52" s="156" t="s">
        <v>20</v>
      </c>
      <c r="DC52" s="157"/>
    </row>
    <row r="53" spans="35:107" ht="19.5" customHeight="1">
      <c r="AL53" s="45"/>
      <c r="AM53" s="45"/>
      <c r="AN53" s="45"/>
      <c r="AO53" s="45"/>
      <c r="AP53" s="45"/>
      <c r="AQ53" s="45"/>
      <c r="AR53" s="45"/>
      <c r="AS53" s="45"/>
      <c r="AT53" s="45"/>
      <c r="AU53" s="45"/>
      <c r="AV53" s="45"/>
      <c r="AW53" s="45"/>
      <c r="AX53" s="45"/>
      <c r="AY53" s="45"/>
      <c r="AZ53" s="45"/>
      <c r="BA53" s="45"/>
      <c r="BB53" s="45"/>
      <c r="BC53" s="114">
        <v>1.1499999999999999</v>
      </c>
      <c r="BD53" s="159">
        <f>SUMIFS($BC$13:$BC$28,$O$13:$O$28,$BD$52,$N$13:$N$28,BC53)</f>
        <v>0</v>
      </c>
      <c r="BE53" s="159">
        <f>SUMIFS($BC$13:$BC$28,$O$13:$O$28,$BE$43,$N$13:$N$28,BC53)</f>
        <v>0</v>
      </c>
      <c r="BF53" s="159">
        <f>SUMIFS($BC$13:$BC$28,$O$13:$O$28,$BF$52,$N$13:$N$28,BC53)</f>
        <v>0</v>
      </c>
      <c r="BG53" s="160">
        <f>SUMIFS($BC$13:$BC$28,$O$13:$O$28,$BG$43,$N$13:$N$28,$BC$44)</f>
        <v>0</v>
      </c>
      <c r="BH53" s="154"/>
      <c r="BI53" s="114">
        <v>1.1499999999999999</v>
      </c>
      <c r="BJ53" s="159">
        <f>SUMIFS($BI$13:$BI$28,$O$13:$O$28,$BJ$52,$N$13:$N$28,BI53)</f>
        <v>0</v>
      </c>
      <c r="BK53" s="159">
        <f>SUMIFS($BI$13:$BI$28,$O$13:$O$28,$BK$52,$N$13:$N$28,BI53)</f>
        <v>0</v>
      </c>
      <c r="BL53" s="159">
        <f>SUMIFS($BI$13:$BI$28,$O$13:$O$28,$BL$52,$N$13:$N$28,BI53)</f>
        <v>0</v>
      </c>
      <c r="BM53" s="160"/>
      <c r="BN53" s="154"/>
      <c r="BO53" s="114">
        <v>1.1499999999999999</v>
      </c>
      <c r="BP53" s="159">
        <f>SUMIFS(BO13:BO28,$O$13:$O$28,$BJ$52,$N$13:$N$28,BO53)</f>
        <v>0</v>
      </c>
      <c r="BQ53" s="159">
        <f>SUMIFS(BO13:BO28,$O$13:$O$28,$BK$52,$N$13:$N$28,BO53)</f>
        <v>0</v>
      </c>
      <c r="BR53" s="159">
        <f>SUMIFS(BO13:BO28,$O$13:$O$28,$BL$52,$N$13:$N$28,BO53)</f>
        <v>0</v>
      </c>
      <c r="BS53" s="160"/>
      <c r="BT53" s="154"/>
      <c r="BU53" s="114">
        <v>1.1499999999999999</v>
      </c>
      <c r="BV53" s="159">
        <f>SUMIFS($BU$13:$BU$28,$O$13:$O$28,$BJ$52,$N$13:$N$28,BU53)</f>
        <v>0</v>
      </c>
      <c r="BW53" s="159">
        <f>SUMIFS($BU$13:$BU$28,$O$13:$O$28,$BK$52,$N$13:$N$28,BU53)</f>
        <v>0</v>
      </c>
      <c r="BX53" s="159">
        <f>SUMIFS($BU$13:$BU$28,$O$13:$O$28,$BL$52,$N$13:$N$28,BU53)</f>
        <v>0</v>
      </c>
      <c r="BY53" s="160"/>
      <c r="BZ53" s="154"/>
      <c r="CA53" s="114">
        <v>1.1499999999999999</v>
      </c>
      <c r="CB53" s="159">
        <f>SUMIFS($CA$13:$CA$28,$O$13:$O$28,$BJ$52,$N$13:$N$28,CA53)</f>
        <v>0</v>
      </c>
      <c r="CC53" s="159">
        <f>SUMIFS($CA$13:$CA$28,$O$13:$O$28,$BK$52,$N$13:$N$28,CA53)</f>
        <v>0</v>
      </c>
      <c r="CD53" s="159">
        <f>SUMIFS($CA$13:$CA$28,$O$13:$O$28,$BL$52,$N$13:$N$28,CA53)</f>
        <v>0</v>
      </c>
      <c r="CE53" s="160"/>
      <c r="CF53" s="154"/>
      <c r="CG53" s="114">
        <v>1.1499999999999999</v>
      </c>
      <c r="CH53" s="159">
        <f>SUMIFS($CG$13:$CG$28,$O$13:$O$28,$BJ$52,$N$13:$N$28,CG53)</f>
        <v>0</v>
      </c>
      <c r="CI53" s="159">
        <f>SUMIFS($CG$13:$CG$28,$O$13:$O$28,$BK$52,$N$13:$N$28,CG53)</f>
        <v>0</v>
      </c>
      <c r="CJ53" s="159">
        <f>SUMIFS($CG$13:$CG$28,$O$13:$O$28,$BL$52,$N$13:$N$28,CG53)</f>
        <v>0</v>
      </c>
      <c r="CK53" s="160"/>
      <c r="CL53" s="154"/>
      <c r="CM53" s="114">
        <v>1.1499999999999999</v>
      </c>
      <c r="CN53" s="159">
        <f>SUMIFS($CM$13:$CM$28,$O$13:$O$28,$BJ$52,$N$13:$N$28,CM53)</f>
        <v>0</v>
      </c>
      <c r="CO53" s="159">
        <f>SUMIFS($CM$13:$CM$28,$O$13:$O$28,$BK$52,$N$13:$N$28,CM53)</f>
        <v>0</v>
      </c>
      <c r="CP53" s="159">
        <f>SUMIFS($CM$13:$CM$28,$O$13:$O$28,$BL$52,$N$13:$N$28,CM53)</f>
        <v>0</v>
      </c>
      <c r="CQ53" s="160"/>
      <c r="CR53" s="154"/>
      <c r="CS53" s="114">
        <v>1.1499999999999999</v>
      </c>
      <c r="CT53" s="159">
        <f>SUMIFS($CS$13:$CS$28,$O$13:$O$28,$BJ$52,$N$13:$N$28,CS53)</f>
        <v>0</v>
      </c>
      <c r="CU53" s="159">
        <f>SUMIFS($CS$13:$CS$28,$O$13:$O$28,$BK$52,$N$13:$N$28,CS53)</f>
        <v>0</v>
      </c>
      <c r="CV53" s="159">
        <f>SUMIFS($CS$13:$CS$28,$O$13:$O$28,$BL$52,$N$13:$N$28,CS53)</f>
        <v>0</v>
      </c>
      <c r="CW53" s="160"/>
      <c r="CX53" s="154"/>
      <c r="CY53" s="114">
        <v>1.1499999999999999</v>
      </c>
      <c r="CZ53" s="159">
        <f>SUMIFS($CY$13:$CY$28,$O$13:$O$28,$BJ$52,$N$13:$N$28,CY53)</f>
        <v>0</v>
      </c>
      <c r="DA53" s="159">
        <f>SUMIFS($CY$13:$CY$28,$O$13:$O$28,$BK$52,$N$13:$N$28,CY53)</f>
        <v>0</v>
      </c>
      <c r="DB53" s="159">
        <f>SUMIFS($CY$13:$CY$28,$O$13:$O$28,$BL$52,$N$13:$N$28,CY53)</f>
        <v>0</v>
      </c>
      <c r="DC53" s="160"/>
    </row>
    <row r="54" spans="35:107" ht="19.5" customHeight="1">
      <c r="AL54" s="45"/>
      <c r="AM54" s="45"/>
      <c r="AN54" s="45"/>
      <c r="AO54" s="45"/>
      <c r="AP54" s="45"/>
      <c r="AQ54" s="45"/>
      <c r="AR54" s="45"/>
      <c r="AS54" s="45"/>
      <c r="AT54" s="45"/>
      <c r="AU54" s="45"/>
      <c r="AV54" s="45"/>
      <c r="AW54" s="45"/>
      <c r="AX54" s="45"/>
      <c r="AY54" s="45"/>
      <c r="AZ54" s="45"/>
      <c r="BA54" s="45"/>
      <c r="BB54" s="45"/>
      <c r="BC54" s="158" t="s">
        <v>8</v>
      </c>
      <c r="BD54" s="159">
        <f>SUMIFS($BC$13:$BC$28,$O$13:$O$28,$BD$52,$N$13:$N$28,BC54)</f>
        <v>0</v>
      </c>
      <c r="BE54" s="159">
        <f>SUMIFS($BC$13:$BC$28,$O$13:$O$28,$BE$43,$N$13:$N$28,BC54)</f>
        <v>0</v>
      </c>
      <c r="BF54" s="159">
        <f>SUMIFS($BC$13:$BC$28,$O$13:$O$28,$BF$52,$N$13:$N$28,BC54)</f>
        <v>0</v>
      </c>
      <c r="BG54" s="160">
        <f>SUMIFS($BC$13:$BC$28,$O$13:$O$28,$BG$43,$N$13:$N$28,$BC$45)</f>
        <v>0</v>
      </c>
      <c r="BH54" s="154"/>
      <c r="BI54" s="158" t="s">
        <v>8</v>
      </c>
      <c r="BJ54" s="159">
        <f>SUMIFS($BI$13:$BI$28,$O$13:$O$28,$BJ$52,$N$13:$N$28,BI54)</f>
        <v>0</v>
      </c>
      <c r="BK54" s="159">
        <f>SUMIFS($BI$13:$BI$28,$O$13:$O$28,$BK$52,$N$13:$N$28,BI54)</f>
        <v>0</v>
      </c>
      <c r="BL54" s="159">
        <f>SUMIFS($BI$13:$BI$28,$O$13:$O$28,$BL$52,$N$13:$N$28,BI54)</f>
        <v>0</v>
      </c>
      <c r="BM54" s="160"/>
      <c r="BN54" s="154"/>
      <c r="BO54" s="158" t="s">
        <v>8</v>
      </c>
      <c r="BP54" s="159">
        <f>SUMIFS(BO13:BO28,$O$13:$O$28,$BJ$52,$N$13:$N$28,BO54)</f>
        <v>0</v>
      </c>
      <c r="BQ54" s="159">
        <f>SUMIFS(BO13:BO28,$O$13:$O$28,$BK$52,$N$13:$N$28,BO54)</f>
        <v>0</v>
      </c>
      <c r="BR54" s="159">
        <f>SUMIFS(BO13:BO28,$O$13:$O$28,$BL$52,$N$13:$N$28,BO54)</f>
        <v>0</v>
      </c>
      <c r="BS54" s="160"/>
      <c r="BT54" s="154"/>
      <c r="BU54" s="158" t="s">
        <v>8</v>
      </c>
      <c r="BV54" s="159">
        <f>SUMIFS($BU$13:$BU$28,$O$13:$O$28,$BJ$52,$N$13:$N$28,BU54)</f>
        <v>0</v>
      </c>
      <c r="BW54" s="159">
        <f>SUMIFS($BU$13:$BU$28,$O$13:$O$28,$BK$52,$N$13:$N$28,BU54)</f>
        <v>0</v>
      </c>
      <c r="BX54" s="159">
        <f>SUMIFS($BU$13:$BU$28,$O$13:$O$28,$BL$52,$N$13:$N$28,BU54)</f>
        <v>0</v>
      </c>
      <c r="BY54" s="160"/>
      <c r="BZ54" s="154"/>
      <c r="CA54" s="158" t="s">
        <v>8</v>
      </c>
      <c r="CB54" s="159">
        <f>SUMIFS($CA$13:$CA$28,$O$13:$O$28,$BJ$52,$N$13:$N$28,CA54)</f>
        <v>0</v>
      </c>
      <c r="CC54" s="159">
        <f>SUMIFS($CA$13:$CA$28,$O$13:$O$28,$BK$52,$N$13:$N$28,CA54)</f>
        <v>0</v>
      </c>
      <c r="CD54" s="159">
        <f>SUMIFS($CA$13:$CA$28,$O$13:$O$28,$BL$52,$N$13:$N$28,CA54)</f>
        <v>0</v>
      </c>
      <c r="CE54" s="160"/>
      <c r="CF54" s="154"/>
      <c r="CG54" s="158" t="s">
        <v>8</v>
      </c>
      <c r="CH54" s="159">
        <f>SUMIFS($CG$13:$CG$28,$O$13:$O$28,$BJ$52,$N$13:$N$28,CG54)</f>
        <v>0</v>
      </c>
      <c r="CI54" s="159">
        <f>SUMIFS($CG$13:$CG$28,$O$13:$O$28,$BK$52,$N$13:$N$28,CG54)</f>
        <v>0</v>
      </c>
      <c r="CJ54" s="159">
        <f>SUMIFS($CG$13:$CG$28,$O$13:$O$28,$BL$52,$N$13:$N$28,CG54)</f>
        <v>0</v>
      </c>
      <c r="CK54" s="160"/>
      <c r="CL54" s="154"/>
      <c r="CM54" s="158" t="s">
        <v>8</v>
      </c>
      <c r="CN54" s="159">
        <f>SUMIFS($CM$13:$CM$28,$O$13:$O$28,$BJ$52,$N$13:$N$28,CM54)</f>
        <v>0</v>
      </c>
      <c r="CO54" s="159">
        <f>SUMIFS($CM$13:$CM$28,$O$13:$O$28,$BK$52,$N$13:$N$28,CM54)</f>
        <v>0</v>
      </c>
      <c r="CP54" s="159">
        <f>SUMIFS($CM$13:$CM$28,$O$13:$O$28,$BL$52,$N$13:$N$28,CM54)</f>
        <v>0</v>
      </c>
      <c r="CQ54" s="160"/>
      <c r="CR54" s="154"/>
      <c r="CS54" s="158" t="s">
        <v>8</v>
      </c>
      <c r="CT54" s="159">
        <f>SUMIFS($CS$13:$CS$28,$O$13:$O$28,$BJ$52,$N$13:$N$28,CS54)</f>
        <v>0</v>
      </c>
      <c r="CU54" s="159">
        <f>SUMIFS($CS$13:$CS$28,$O$13:$O$28,$BK$52,$N$13:$N$28,CS54)</f>
        <v>0</v>
      </c>
      <c r="CV54" s="159">
        <f>SUMIFS($CS$13:$CS$28,$O$13:$O$28,$BL$52,$N$13:$N$28,CS54)</f>
        <v>0</v>
      </c>
      <c r="CW54" s="160"/>
      <c r="CX54" s="154"/>
      <c r="CY54" s="158" t="s">
        <v>8</v>
      </c>
      <c r="CZ54" s="159">
        <f>SUMIFS($CY$13:$CY$28,$O$13:$O$28,$BJ$52,$N$13:$N$28,CY54)</f>
        <v>0</v>
      </c>
      <c r="DA54" s="159">
        <f>SUMIFS($CY$13:$CY$28,$O$13:$O$28,$BK$52,$N$13:$N$28,CY54)</f>
        <v>0</v>
      </c>
      <c r="DB54" s="159">
        <f>SUMIFS($CY$13:$CY$28,$O$13:$O$28,$BL$52,$N$13:$N$28,CY54)</f>
        <v>0</v>
      </c>
      <c r="DC54" s="160"/>
    </row>
    <row r="55" spans="35:107" ht="19.5" customHeight="1">
      <c r="AL55" s="45"/>
      <c r="AM55" s="45"/>
      <c r="AN55" s="45"/>
      <c r="AO55" s="45"/>
      <c r="AP55" s="45"/>
      <c r="AQ55" s="45"/>
      <c r="AR55" s="45"/>
      <c r="AS55" s="45"/>
      <c r="AT55" s="45"/>
      <c r="AU55" s="45"/>
      <c r="AV55" s="45"/>
      <c r="AW55" s="45"/>
      <c r="AX55" s="45"/>
      <c r="AY55" s="45"/>
      <c r="AZ55" s="45"/>
      <c r="BA55" s="45"/>
      <c r="BB55" s="45"/>
      <c r="BC55" s="158" t="s">
        <v>6</v>
      </c>
      <c r="BD55" s="159">
        <f>SUMIFS($BC$13:$BC$28,$O$13:$O$28,$BD$52,$N$13:$N$28,BC55)</f>
        <v>21699.8</v>
      </c>
      <c r="BE55" s="159">
        <f>SUMIFS($BC$13:$BC$28,$O$13:$O$28,$BE$43,$N$13:$N$28,BC55)</f>
        <v>2300</v>
      </c>
      <c r="BF55" s="159">
        <f>SUMIFS($BC$13:$BC$28,$O$13:$O$28,$BF$52,$N$13:$N$28,BC55)</f>
        <v>8277.7000000000007</v>
      </c>
      <c r="BG55" s="160">
        <f>SUMIFS($BC$13:$BC$28,$O$13:$O$28,$BG$43,$N$13:$N$28,$BC$46)</f>
        <v>3333.3</v>
      </c>
      <c r="BH55" s="154"/>
      <c r="BI55" s="158" t="s">
        <v>6</v>
      </c>
      <c r="BJ55" s="159">
        <f>SUMIFS($BI$13:$BI$28,$O$13:$O$28,$BJ$52,$N$13:$N$28,BI55)</f>
        <v>0</v>
      </c>
      <c r="BK55" s="159">
        <f>SUMIFS($BI$13:$BI$28,$O$13:$O$28,$BK$52,$N$13:$N$28,BI55)</f>
        <v>0</v>
      </c>
      <c r="BL55" s="159">
        <f>SUMIFS($BI$13:$BI$28,$O$13:$O$28,$BL$52,$N$13:$N$28,BI55)</f>
        <v>0</v>
      </c>
      <c r="BM55" s="160"/>
      <c r="BN55" s="154"/>
      <c r="BO55" s="158" t="s">
        <v>6</v>
      </c>
      <c r="BP55" s="159">
        <f>SUMIFS(BO13:BO28,$O$13:$O$28,$BJ$52,$N$13:$N$28,BO55)</f>
        <v>0</v>
      </c>
      <c r="BQ55" s="159">
        <f>SUMIFS(BO13:BO28,$O$13:$O$28,$BK$52,$N$13:$N$28,BO55)</f>
        <v>0</v>
      </c>
      <c r="BR55" s="159">
        <f>SUMIFS(BO13:BO28,$O$13:$O$28,$BL$52,$N$13:$N$28,BO55)</f>
        <v>0</v>
      </c>
      <c r="BS55" s="160"/>
      <c r="BT55" s="154"/>
      <c r="BU55" s="158" t="s">
        <v>6</v>
      </c>
      <c r="BV55" s="159">
        <f>SUMIFS($BU$13:$BU$28,$O$13:$O$28,$BJ$52,$N$13:$N$28,BU55)</f>
        <v>0</v>
      </c>
      <c r="BW55" s="159">
        <f>SUMIFS($BU$13:$BU$28,$O$13:$O$28,$BK$52,$N$13:$N$28,BU55)</f>
        <v>0</v>
      </c>
      <c r="BX55" s="159">
        <f>SUMIFS($BU$13:$BU$28,$O$13:$O$28,$BL$52,$N$13:$N$28,BU55)</f>
        <v>0</v>
      </c>
      <c r="BY55" s="160"/>
      <c r="BZ55" s="154"/>
      <c r="CA55" s="158" t="s">
        <v>6</v>
      </c>
      <c r="CB55" s="159">
        <f>SUMIFS($CA$13:$CA$28,$O$13:$O$28,$BJ$52,$N$13:$N$28,CA55)</f>
        <v>0</v>
      </c>
      <c r="CC55" s="159">
        <f>SUMIFS($CA$13:$CA$28,$O$13:$O$28,$BK$52,$N$13:$N$28,CA55)</f>
        <v>0</v>
      </c>
      <c r="CD55" s="159">
        <f>SUMIFS($CA$13:$CA$28,$O$13:$O$28,$BL$52,$N$13:$N$28,CA55)</f>
        <v>0</v>
      </c>
      <c r="CE55" s="160"/>
      <c r="CF55" s="154"/>
      <c r="CG55" s="158" t="s">
        <v>6</v>
      </c>
      <c r="CH55" s="159">
        <f>SUMIFS($CG$13:$CG$28,$O$13:$O$28,$BJ$52,$N$13:$N$28,CG55)</f>
        <v>0</v>
      </c>
      <c r="CI55" s="159">
        <f>SUMIFS($CG$13:$CG$28,$O$13:$O$28,$BK$52,$N$13:$N$28,CG55)</f>
        <v>0</v>
      </c>
      <c r="CJ55" s="159">
        <f>SUMIFS($CG$13:$CG$28,$O$13:$O$28,$BL$52,$N$13:$N$28,CG55)</f>
        <v>0</v>
      </c>
      <c r="CK55" s="160"/>
      <c r="CL55" s="154"/>
      <c r="CM55" s="158" t="s">
        <v>6</v>
      </c>
      <c r="CN55" s="159">
        <f>SUMIFS($CM$13:$CM$28,$O$13:$O$28,$BJ$52,$N$13:$N$28,CM55)</f>
        <v>0</v>
      </c>
      <c r="CO55" s="159">
        <f>SUMIFS($CM$13:$CM$28,$O$13:$O$28,$BK$52,$N$13:$N$28,CM55)</f>
        <v>0</v>
      </c>
      <c r="CP55" s="159">
        <f>SUMIFS($CM$13:$CM$28,$O$13:$O$28,$BL$52,$N$13:$N$28,CM55)</f>
        <v>0</v>
      </c>
      <c r="CQ55" s="160"/>
      <c r="CR55" s="154"/>
      <c r="CS55" s="158" t="s">
        <v>6</v>
      </c>
      <c r="CT55" s="159">
        <f>SUMIFS($CS$13:$CS$28,$O$13:$O$28,$BJ$52,$N$13:$N$28,CS55)</f>
        <v>0</v>
      </c>
      <c r="CU55" s="159">
        <f>SUMIFS($CS$13:$CS$28,$O$13:$O$28,$BK$52,$N$13:$N$28,CS55)</f>
        <v>0</v>
      </c>
      <c r="CV55" s="159">
        <f>SUMIFS($CS$13:$CS$28,$O$13:$O$28,$BL$52,$N$13:$N$28,CS55)</f>
        <v>0</v>
      </c>
      <c r="CW55" s="160"/>
      <c r="CX55" s="154"/>
      <c r="CY55" s="158" t="s">
        <v>6</v>
      </c>
      <c r="CZ55" s="159">
        <f>SUMIFS($CY$13:$CY$28,$O$13:$O$28,$BJ$52,$N$13:$N$28,CY55)</f>
        <v>0</v>
      </c>
      <c r="DA55" s="159">
        <f>SUMIFS($CY$13:$CY$28,$O$13:$O$28,$BK$52,$N$13:$N$28,CY55)</f>
        <v>0</v>
      </c>
      <c r="DB55" s="159">
        <f>SUMIFS($CY$13:$CY$28,$O$13:$O$28,$BL$52,$N$13:$N$28,CY55)</f>
        <v>0</v>
      </c>
      <c r="DC55" s="160"/>
    </row>
    <row r="56" spans="35:107" ht="19.5" customHeight="1">
      <c r="AL56" s="45"/>
      <c r="AM56" s="45"/>
      <c r="AN56" s="45"/>
      <c r="AO56" s="45"/>
      <c r="AP56" s="45"/>
      <c r="AQ56" s="45"/>
      <c r="AR56" s="45"/>
      <c r="AS56" s="45"/>
      <c r="AT56" s="45"/>
      <c r="AU56" s="45"/>
      <c r="AV56" s="45"/>
      <c r="AW56" s="45"/>
      <c r="AX56" s="45"/>
      <c r="AY56" s="45"/>
      <c r="AZ56" s="45"/>
      <c r="BA56" s="45"/>
      <c r="BB56" s="45"/>
      <c r="BC56" s="158" t="s">
        <v>5</v>
      </c>
      <c r="BD56" s="159">
        <f>SUMIFS($BC$13:$BC$28,$O$13:$O$28,$BD$52,$N$13:$N$28,BC56)</f>
        <v>0</v>
      </c>
      <c r="BE56" s="159">
        <f>SUMIFS($BC$13:$BC$28,$O$13:$O$28,$BE$43,$N$13:$N$28,$BC$47)</f>
        <v>0</v>
      </c>
      <c r="BF56" s="159">
        <f>SUMIFS($BC$13:$BC$28,$O$13:$O$28,$BF$52,$N$13:$N$28,BC56)</f>
        <v>0</v>
      </c>
      <c r="BG56" s="160">
        <f>SUMIFS($BC$13:$BC$28,$O$13:$O$28,$BG$43,$N$13:$N$28,$BC$47)</f>
        <v>0</v>
      </c>
      <c r="BH56" s="154"/>
      <c r="BI56" s="158" t="s">
        <v>5</v>
      </c>
      <c r="BJ56" s="159">
        <f>SUMIFS($BI$13:$BI$28,$O$13:$O$28,$BJ$52,$N$13:$N$28,BI56)</f>
        <v>0</v>
      </c>
      <c r="BK56" s="159">
        <f>SUMIFS($BI$13:$BI$28,$O$13:$O$28,$BK$52,$N$13:$N$28,BI56)</f>
        <v>0</v>
      </c>
      <c r="BL56" s="159">
        <f>SUMIFS($BI$13:$BI$28,$O$13:$O$28,$BL$52,$N$13:$N$28,BI56)</f>
        <v>0</v>
      </c>
      <c r="BM56" s="160"/>
      <c r="BN56" s="154"/>
      <c r="BO56" s="158" t="s">
        <v>5</v>
      </c>
      <c r="BP56" s="159">
        <f>SUMIFS(BO13:BO28,$O$13:$O$28,$BJ$52,$N$13:$N$28,BO56)</f>
        <v>0</v>
      </c>
      <c r="BQ56" s="159">
        <f>SUMIFS(BO13:BO28,$O$13:$O$28,$BK$52,$N$13:$N$28,BO56)</f>
        <v>0</v>
      </c>
      <c r="BR56" s="159">
        <f>SUMIFS(BO13:BO28,$O$13:$O$28,$BL$52,$N$13:$N$28,BO56)</f>
        <v>0</v>
      </c>
      <c r="BS56" s="160"/>
      <c r="BT56" s="154"/>
      <c r="BU56" s="158" t="s">
        <v>5</v>
      </c>
      <c r="BV56" s="159">
        <f>SUMIFS($BU$13:$BU$28,$O$13:$O$28,$BJ$52,$N$13:$N$28,BU56)</f>
        <v>0</v>
      </c>
      <c r="BW56" s="159">
        <f>SUMIFS($BU$13:$BU$28,$O$13:$O$28,$BK$52,$N$13:$N$28,BU56)</f>
        <v>0</v>
      </c>
      <c r="BX56" s="159">
        <f>SUMIFS($BU$13:$BU$28,$O$13:$O$28,$BL$52,$N$13:$N$28,BU56)</f>
        <v>0</v>
      </c>
      <c r="BY56" s="160"/>
      <c r="BZ56" s="154"/>
      <c r="CA56" s="158" t="s">
        <v>5</v>
      </c>
      <c r="CB56" s="159">
        <f>SUMIFS($CA$13:$CA$28,$O$13:$O$28,$BJ$52,$N$13:$N$28,CA56)</f>
        <v>0</v>
      </c>
      <c r="CC56" s="159">
        <f>SUMIFS($CA$13:$CA$28,$O$13:$O$28,$BK$52,$N$13:$N$28,CA56)</f>
        <v>0</v>
      </c>
      <c r="CD56" s="159">
        <f>SUMIFS($CA$13:$CA$28,$O$13:$O$28,$BL$52,$N$13:$N$28,CA56)</f>
        <v>0</v>
      </c>
      <c r="CE56" s="160"/>
      <c r="CF56" s="154"/>
      <c r="CG56" s="158" t="s">
        <v>5</v>
      </c>
      <c r="CH56" s="159">
        <f>SUMIFS($CG$13:$CG$28,$O$13:$O$28,$BJ$52,$N$13:$N$28,CG56)</f>
        <v>0</v>
      </c>
      <c r="CI56" s="159">
        <f>SUMIFS($CG$13:$CG$28,$O$13:$O$28,$BK$52,$N$13:$N$28,CG56)</f>
        <v>0</v>
      </c>
      <c r="CJ56" s="159">
        <f>SUMIFS($CG$13:$CG$28,$O$13:$O$28,$BL$52,$N$13:$N$28,CG56)</f>
        <v>0</v>
      </c>
      <c r="CK56" s="160"/>
      <c r="CL56" s="154"/>
      <c r="CM56" s="158" t="s">
        <v>5</v>
      </c>
      <c r="CN56" s="159">
        <f>SUMIFS($CM$13:$CM$28,$O$13:$O$28,$BJ$52,$N$13:$N$28,CM56)</f>
        <v>0</v>
      </c>
      <c r="CO56" s="159">
        <f>SUMIFS($CM$13:$CM$28,$O$13:$O$28,$BK$52,$N$13:$N$28,CM56)</f>
        <v>0</v>
      </c>
      <c r="CP56" s="159">
        <f>SUMIFS($CM$13:$CM$28,$O$13:$O$28,$BL$52,$N$13:$N$28,CM56)</f>
        <v>0</v>
      </c>
      <c r="CQ56" s="160"/>
      <c r="CR56" s="154"/>
      <c r="CS56" s="158" t="s">
        <v>5</v>
      </c>
      <c r="CT56" s="159">
        <f>SUMIFS($CS$13:$CS$28,$O$13:$O$28,$BJ$52,$N$13:$N$28,CS56)</f>
        <v>0</v>
      </c>
      <c r="CU56" s="159">
        <f>SUMIFS($CS$13:$CS$28,$O$13:$O$28,$BK$52,$N$13:$N$28,CS56)</f>
        <v>0</v>
      </c>
      <c r="CV56" s="159">
        <f>SUMIFS($CS$13:$CS$28,$O$13:$O$28,$BL$52,$N$13:$N$28,CS56)</f>
        <v>0</v>
      </c>
      <c r="CW56" s="160"/>
      <c r="CX56" s="154"/>
      <c r="CY56" s="158" t="s">
        <v>5</v>
      </c>
      <c r="CZ56" s="159">
        <f>SUMIFS($CY$13:$CY$28,$O$13:$O$28,$BJ$52,$N$13:$N$28,CY56)</f>
        <v>0</v>
      </c>
      <c r="DA56" s="159">
        <f>SUMIFS($CY$13:$CY$28,$O$13:$O$28,$BK$52,$N$13:$N$28,CY56)</f>
        <v>0</v>
      </c>
      <c r="DB56" s="159">
        <f>SUMIFS($CY$13:$CY$28,$O$13:$O$28,$BL$52,$N$13:$N$28,CY56)</f>
        <v>0</v>
      </c>
      <c r="DC56" s="160"/>
    </row>
    <row r="57" spans="35:107" ht="19.5" customHeight="1">
      <c r="AL57" s="46"/>
      <c r="AM57" s="46"/>
      <c r="AN57" s="46"/>
      <c r="AO57" s="46"/>
      <c r="AP57" s="46"/>
      <c r="AQ57" s="46"/>
      <c r="AR57" s="46"/>
      <c r="AS57" s="46"/>
      <c r="AT57" s="46"/>
      <c r="AU57" s="46"/>
      <c r="AV57" s="46"/>
      <c r="AW57" s="46"/>
      <c r="AX57" s="46"/>
      <c r="AY57" s="46"/>
      <c r="AZ57" s="46"/>
      <c r="BA57" s="46"/>
      <c r="BB57" s="46"/>
      <c r="BC57" s="155" t="s">
        <v>27</v>
      </c>
      <c r="BD57" s="161">
        <f>SUM(BD53:BD56)</f>
        <v>21699.8</v>
      </c>
      <c r="BE57" s="161">
        <f>SUM(BE53:BE56)</f>
        <v>2300</v>
      </c>
      <c r="BF57" s="161">
        <f>SUM(BF53:BF56)</f>
        <v>8277.7000000000007</v>
      </c>
      <c r="BG57" s="162">
        <f>SUM(BG53:BG56)</f>
        <v>3333.3</v>
      </c>
      <c r="BH57" s="154"/>
      <c r="BI57" s="155" t="s">
        <v>27</v>
      </c>
      <c r="BJ57" s="161">
        <f>SUM(BJ53:BJ56)</f>
        <v>0</v>
      </c>
      <c r="BK57" s="161">
        <f>SUM(BK53:BK56)</f>
        <v>0</v>
      </c>
      <c r="BL57" s="161">
        <f>SUM(BL53:BL56)</f>
        <v>0</v>
      </c>
      <c r="BM57" s="162"/>
      <c r="BN57" s="154"/>
      <c r="BO57" s="155" t="s">
        <v>27</v>
      </c>
      <c r="BP57" s="161">
        <f>SUM(BP53:BP56)</f>
        <v>0</v>
      </c>
      <c r="BQ57" s="161">
        <f>SUM(BQ53:BQ56)</f>
        <v>0</v>
      </c>
      <c r="BR57" s="161">
        <f>SUM(BR53:BR56)</f>
        <v>0</v>
      </c>
      <c r="BS57" s="162"/>
      <c r="BT57" s="154"/>
      <c r="BU57" s="155" t="s">
        <v>27</v>
      </c>
      <c r="BV57" s="161">
        <f>SUM(BV53:BV56)</f>
        <v>0</v>
      </c>
      <c r="BW57" s="161">
        <f>SUM(BW53:BW56)</f>
        <v>0</v>
      </c>
      <c r="BX57" s="161">
        <f>SUM(BX53:BX56)</f>
        <v>0</v>
      </c>
      <c r="BY57" s="162"/>
      <c r="BZ57" s="154"/>
      <c r="CA57" s="155" t="s">
        <v>27</v>
      </c>
      <c r="CB57" s="161">
        <f>SUM(CB53:CB56)</f>
        <v>0</v>
      </c>
      <c r="CC57" s="161">
        <f>SUM(CC53:CC56)</f>
        <v>0</v>
      </c>
      <c r="CD57" s="161">
        <f>SUM(CD53:CD56)</f>
        <v>0</v>
      </c>
      <c r="CE57" s="162"/>
      <c r="CF57" s="154"/>
      <c r="CG57" s="155" t="s">
        <v>27</v>
      </c>
      <c r="CH57" s="161">
        <f>SUM(CH53:CH56)</f>
        <v>0</v>
      </c>
      <c r="CI57" s="161">
        <f>SUM(CI53:CI56)</f>
        <v>0</v>
      </c>
      <c r="CJ57" s="161">
        <f>SUM(CJ53:CJ56)</f>
        <v>0</v>
      </c>
      <c r="CK57" s="162"/>
      <c r="CL57" s="154"/>
      <c r="CM57" s="155" t="s">
        <v>27</v>
      </c>
      <c r="CN57" s="161">
        <f>SUM(CN53:CN56)</f>
        <v>0</v>
      </c>
      <c r="CO57" s="161">
        <f>SUM(CO53:CO56)</f>
        <v>0</v>
      </c>
      <c r="CP57" s="161">
        <f>SUM(CP53:CP56)</f>
        <v>0</v>
      </c>
      <c r="CQ57" s="162"/>
      <c r="CR57" s="154"/>
      <c r="CS57" s="155" t="s">
        <v>27</v>
      </c>
      <c r="CT57" s="161">
        <f>SUM(CT53:CT56)</f>
        <v>0</v>
      </c>
      <c r="CU57" s="161">
        <f>SUM(CU53:CU56)</f>
        <v>0</v>
      </c>
      <c r="CV57" s="161">
        <f>SUM(CV53:CV56)</f>
        <v>0</v>
      </c>
      <c r="CW57" s="162"/>
      <c r="CX57" s="154"/>
      <c r="CY57" s="155" t="s">
        <v>27</v>
      </c>
      <c r="CZ57" s="161">
        <f>SUM(CZ53:CZ56)</f>
        <v>0</v>
      </c>
      <c r="DA57" s="161">
        <f>SUM(DA53:DA56)</f>
        <v>0</v>
      </c>
      <c r="DB57" s="161">
        <f>SUM(DB53:DB56)</f>
        <v>0</v>
      </c>
      <c r="DC57" s="162"/>
    </row>
    <row r="58" spans="35:107" ht="19.5" customHeight="1">
      <c r="AL58" s="46"/>
      <c r="AM58" s="46"/>
      <c r="AN58" s="46"/>
      <c r="AO58" s="46"/>
      <c r="AP58" s="46"/>
      <c r="AQ58" s="46"/>
      <c r="AR58" s="46"/>
      <c r="AS58" s="46"/>
      <c r="AT58" s="46"/>
      <c r="AU58" s="46"/>
      <c r="AV58" s="46"/>
      <c r="AW58" s="46"/>
      <c r="AX58" s="46"/>
      <c r="AY58" s="46"/>
      <c r="AZ58" s="46"/>
      <c r="BA58" s="46"/>
      <c r="BB58" s="46"/>
      <c r="BC58" s="163" t="s">
        <v>88</v>
      </c>
      <c r="BD58" s="164">
        <f>BD57+BE57+BF57+BG57</f>
        <v>35610.800000000003</v>
      </c>
      <c r="BE58" s="165"/>
      <c r="BF58" s="166"/>
      <c r="BG58" s="167"/>
      <c r="BH58" s="154"/>
      <c r="BI58" s="163" t="s">
        <v>88</v>
      </c>
      <c r="BJ58" s="164">
        <f>BJ57+BK57+BL57+BM57</f>
        <v>0</v>
      </c>
      <c r="BK58" s="165"/>
      <c r="BL58" s="166"/>
      <c r="BM58" s="167"/>
      <c r="BN58" s="154"/>
      <c r="BO58" s="163" t="s">
        <v>88</v>
      </c>
      <c r="BP58" s="164">
        <f>BP57+BQ57+BR57+BS57</f>
        <v>0</v>
      </c>
      <c r="BQ58" s="165"/>
      <c r="BR58" s="166"/>
      <c r="BS58" s="167"/>
      <c r="BT58" s="154"/>
      <c r="BU58" s="163" t="s">
        <v>88</v>
      </c>
      <c r="BV58" s="164">
        <f>BV57+BW57+BX57+BY57</f>
        <v>0</v>
      </c>
      <c r="BW58" s="165"/>
      <c r="BX58" s="166"/>
      <c r="BY58" s="167"/>
      <c r="BZ58" s="154"/>
      <c r="CA58" s="163" t="s">
        <v>88</v>
      </c>
      <c r="CB58" s="164">
        <f>CB57+CC57+CD57+CE57</f>
        <v>0</v>
      </c>
      <c r="CC58" s="165"/>
      <c r="CD58" s="166"/>
      <c r="CE58" s="167"/>
      <c r="CF58" s="154"/>
      <c r="CG58" s="163" t="s">
        <v>88</v>
      </c>
      <c r="CH58" s="164">
        <f>CH57+CI57+CJ57+CK57</f>
        <v>0</v>
      </c>
      <c r="CI58" s="165"/>
      <c r="CJ58" s="166"/>
      <c r="CK58" s="167"/>
      <c r="CL58" s="154"/>
      <c r="CM58" s="163" t="s">
        <v>88</v>
      </c>
      <c r="CN58" s="164">
        <f>CN57+CO57+CP57+CQ57</f>
        <v>0</v>
      </c>
      <c r="CO58" s="165"/>
      <c r="CP58" s="166"/>
      <c r="CQ58" s="167"/>
      <c r="CR58" s="154"/>
      <c r="CS58" s="163" t="s">
        <v>88</v>
      </c>
      <c r="CT58" s="164">
        <f>CT57+CU57+CV57+CW57</f>
        <v>0</v>
      </c>
      <c r="CU58" s="165"/>
      <c r="CV58" s="166"/>
      <c r="CW58" s="167"/>
      <c r="CX58" s="154"/>
      <c r="CY58" s="163" t="s">
        <v>88</v>
      </c>
      <c r="CZ58" s="164">
        <f>CZ57+DA57+DB57+DC57</f>
        <v>0</v>
      </c>
      <c r="DA58" s="165"/>
      <c r="DB58" s="166"/>
      <c r="DC58" s="167"/>
    </row>
    <row r="59" spans="35:107" ht="19.5" customHeight="1">
      <c r="AI59" s="44"/>
      <c r="AJ59" s="44"/>
      <c r="AK59" s="44"/>
      <c r="AL59" s="44"/>
      <c r="AM59" s="44"/>
      <c r="AN59" s="44"/>
      <c r="AO59" s="44"/>
      <c r="AP59" s="44"/>
      <c r="AQ59" s="44"/>
      <c r="AR59" s="44"/>
      <c r="AS59" s="44"/>
      <c r="AT59" s="44"/>
      <c r="AU59" s="44"/>
      <c r="AV59" s="44"/>
      <c r="AW59" s="44"/>
      <c r="AX59" s="44"/>
      <c r="AY59" s="44"/>
      <c r="AZ59" s="44"/>
      <c r="BA59" s="44"/>
      <c r="BB59" s="44"/>
      <c r="BC59" s="154"/>
      <c r="BD59" s="154"/>
      <c r="BE59" s="154"/>
      <c r="BF59" s="154"/>
      <c r="BG59" s="154"/>
      <c r="BH59" s="154"/>
      <c r="BI59" s="154"/>
      <c r="BJ59" s="154"/>
      <c r="BK59" s="154"/>
      <c r="BL59" s="154"/>
      <c r="BM59" s="154"/>
      <c r="BN59" s="154"/>
      <c r="BO59" s="154"/>
      <c r="BP59" s="154"/>
      <c r="BQ59" s="154"/>
      <c r="BR59" s="154"/>
      <c r="BS59" s="154"/>
      <c r="BT59" s="154"/>
      <c r="BU59" s="154"/>
      <c r="BV59" s="154"/>
      <c r="BW59" s="154"/>
      <c r="BX59" s="154"/>
      <c r="BY59" s="154"/>
      <c r="BZ59" s="154"/>
      <c r="CA59" s="154"/>
      <c r="CB59" s="154"/>
      <c r="CC59" s="154"/>
      <c r="CD59" s="154"/>
      <c r="CE59" s="154"/>
      <c r="CF59" s="154"/>
      <c r="CG59" s="154"/>
      <c r="CH59" s="154"/>
      <c r="CI59" s="154"/>
      <c r="CJ59" s="154"/>
      <c r="CK59" s="154"/>
      <c r="CL59" s="154"/>
      <c r="CM59" s="154"/>
      <c r="CN59" s="154"/>
      <c r="CO59" s="154"/>
      <c r="CP59" s="154"/>
      <c r="CQ59" s="154"/>
      <c r="CR59" s="154"/>
      <c r="CS59" s="154"/>
      <c r="CT59" s="154"/>
      <c r="CU59" s="154"/>
      <c r="CV59" s="154"/>
      <c r="CW59" s="154"/>
      <c r="CX59" s="154"/>
      <c r="CY59" s="154"/>
      <c r="CZ59" s="154"/>
      <c r="DA59" s="154"/>
      <c r="DB59" s="154"/>
      <c r="DC59" s="154"/>
    </row>
    <row r="60" spans="35:107" ht="19.5" customHeight="1">
      <c r="AL60" s="44"/>
      <c r="AM60" s="44"/>
      <c r="AN60" s="44"/>
      <c r="AO60" s="44"/>
      <c r="AP60" s="44"/>
      <c r="AQ60" s="44"/>
      <c r="AR60" s="44"/>
      <c r="AS60" s="44"/>
      <c r="AT60" s="44"/>
      <c r="AU60" s="44"/>
      <c r="AV60" s="44"/>
      <c r="AW60" s="44"/>
      <c r="AX60" s="44"/>
      <c r="AY60" s="44"/>
      <c r="AZ60" s="44"/>
      <c r="BA60" s="44"/>
      <c r="BC60" s="153"/>
      <c r="BD60" s="251" t="s">
        <v>89</v>
      </c>
      <c r="BE60" s="252"/>
      <c r="BF60" s="253"/>
      <c r="BG60" s="254"/>
      <c r="BH60" s="154"/>
      <c r="BI60" s="153"/>
      <c r="BJ60" s="251" t="s">
        <v>89</v>
      </c>
      <c r="BK60" s="252"/>
      <c r="BL60" s="253"/>
      <c r="BM60" s="254"/>
      <c r="BN60" s="154"/>
      <c r="BO60" s="153"/>
      <c r="BP60" s="251" t="s">
        <v>89</v>
      </c>
      <c r="BQ60" s="252"/>
      <c r="BR60" s="253"/>
      <c r="BS60" s="254"/>
      <c r="BT60" s="154"/>
      <c r="BU60" s="153"/>
      <c r="BV60" s="251" t="s">
        <v>89</v>
      </c>
      <c r="BW60" s="252"/>
      <c r="BX60" s="253"/>
      <c r="BY60" s="254"/>
      <c r="BZ60" s="154"/>
      <c r="CA60" s="153"/>
      <c r="CB60" s="251" t="s">
        <v>89</v>
      </c>
      <c r="CC60" s="252"/>
      <c r="CD60" s="253"/>
      <c r="CE60" s="254"/>
      <c r="CF60" s="154"/>
      <c r="CG60" s="153"/>
      <c r="CH60" s="251" t="s">
        <v>89</v>
      </c>
      <c r="CI60" s="252"/>
      <c r="CJ60" s="253"/>
      <c r="CK60" s="254"/>
      <c r="CL60" s="154"/>
      <c r="CM60" s="153"/>
      <c r="CN60" s="251" t="s">
        <v>89</v>
      </c>
      <c r="CO60" s="252"/>
      <c r="CP60" s="253"/>
      <c r="CQ60" s="254"/>
      <c r="CR60" s="154"/>
      <c r="CS60" s="153"/>
      <c r="CT60" s="251" t="s">
        <v>89</v>
      </c>
      <c r="CU60" s="252"/>
      <c r="CV60" s="253"/>
      <c r="CW60" s="254"/>
      <c r="CX60" s="154"/>
      <c r="CY60" s="153"/>
      <c r="CZ60" s="251" t="s">
        <v>89</v>
      </c>
      <c r="DA60" s="252"/>
      <c r="DB60" s="253"/>
      <c r="DC60" s="254"/>
    </row>
    <row r="61" spans="35:107" ht="19.5" customHeight="1">
      <c r="BC61" s="155"/>
      <c r="BD61" s="156" t="s">
        <v>86</v>
      </c>
      <c r="BE61" s="156" t="s">
        <v>7</v>
      </c>
      <c r="BF61" s="156" t="s">
        <v>20</v>
      </c>
      <c r="BG61" s="157" t="s">
        <v>22</v>
      </c>
      <c r="BH61" s="154"/>
      <c r="BI61" s="155"/>
      <c r="BJ61" s="156" t="s">
        <v>86</v>
      </c>
      <c r="BK61" s="156" t="s">
        <v>7</v>
      </c>
      <c r="BL61" s="156" t="s">
        <v>20</v>
      </c>
      <c r="BM61" s="157"/>
      <c r="BN61" s="154"/>
      <c r="BO61" s="155"/>
      <c r="BP61" s="156" t="s">
        <v>86</v>
      </c>
      <c r="BQ61" s="156" t="s">
        <v>7</v>
      </c>
      <c r="BR61" s="156" t="s">
        <v>20</v>
      </c>
      <c r="BS61" s="157"/>
      <c r="BT61" s="154"/>
      <c r="BU61" s="155"/>
      <c r="BV61" s="156" t="s">
        <v>86</v>
      </c>
      <c r="BW61" s="156" t="s">
        <v>7</v>
      </c>
      <c r="BX61" s="156" t="s">
        <v>20</v>
      </c>
      <c r="BY61" s="157"/>
      <c r="BZ61" s="154"/>
      <c r="CA61" s="155"/>
      <c r="CB61" s="156" t="s">
        <v>86</v>
      </c>
      <c r="CC61" s="156" t="s">
        <v>7</v>
      </c>
      <c r="CD61" s="156" t="s">
        <v>20</v>
      </c>
      <c r="CE61" s="157"/>
      <c r="CF61" s="154"/>
      <c r="CG61" s="155"/>
      <c r="CH61" s="156" t="s">
        <v>86</v>
      </c>
      <c r="CI61" s="156" t="s">
        <v>7</v>
      </c>
      <c r="CJ61" s="156" t="s">
        <v>20</v>
      </c>
      <c r="CK61" s="157"/>
      <c r="CL61" s="154"/>
      <c r="CM61" s="155"/>
      <c r="CN61" s="156" t="s">
        <v>86</v>
      </c>
      <c r="CO61" s="156" t="s">
        <v>7</v>
      </c>
      <c r="CP61" s="156" t="s">
        <v>20</v>
      </c>
      <c r="CQ61" s="157"/>
      <c r="CR61" s="154"/>
      <c r="CS61" s="155"/>
      <c r="CT61" s="156" t="s">
        <v>86</v>
      </c>
      <c r="CU61" s="156" t="s">
        <v>7</v>
      </c>
      <c r="CV61" s="156" t="s">
        <v>20</v>
      </c>
      <c r="CW61" s="157"/>
      <c r="CX61" s="154"/>
      <c r="CY61" s="155"/>
      <c r="CZ61" s="156" t="s">
        <v>86</v>
      </c>
      <c r="DA61" s="156" t="s">
        <v>7</v>
      </c>
      <c r="DB61" s="156" t="s">
        <v>20</v>
      </c>
      <c r="DC61" s="157"/>
    </row>
    <row r="62" spans="35:107" ht="19.5" customHeight="1">
      <c r="BC62" s="114">
        <v>1.1499999999999999</v>
      </c>
      <c r="BD62" s="159">
        <f>SUMIFS($BD$13:$BD$28,$O$13:$O$28,$BD$61,$N$13:$N$28,BC62)</f>
        <v>0</v>
      </c>
      <c r="BE62" s="159">
        <f>SUMIFS($BD$13:$BD$28,$O$13:$O$28,$BE$61,$N$13:$N$28,BC62)</f>
        <v>0</v>
      </c>
      <c r="BF62" s="159">
        <f>SUMIFS($BD$13:$BD$28,$O$13:$O$28,$BF$61,$N$13:$N$28,BC62)</f>
        <v>0</v>
      </c>
      <c r="BG62" s="160">
        <f>SUMIFS($BD$13:$BD$28,$O$13:$O$28,$BG$43,$N$13:$N$28,$BC$44)</f>
        <v>0</v>
      </c>
      <c r="BH62" s="154"/>
      <c r="BI62" s="114">
        <v>1.1499999999999999</v>
      </c>
      <c r="BJ62" s="159">
        <f>SUMIFS($BJ$13:$BJ$28,$O$13:$O$28,$BD$61,$N$13:$N$28,BI62)</f>
        <v>0</v>
      </c>
      <c r="BK62" s="159">
        <f>SUMIFS($BJ$13:$BJ$28,$O$13:$O$28,$BE$61,$N$13:$N$28,BC62)</f>
        <v>0</v>
      </c>
      <c r="BL62" s="159">
        <f>SUMIFS($BJ$13:$BJ$28,$O$13:$O$28,$BF$61,$N$13:$N$28,BC62)</f>
        <v>0</v>
      </c>
      <c r="BM62" s="160"/>
      <c r="BN62" s="154"/>
      <c r="BO62" s="114">
        <v>1.1499999999999999</v>
      </c>
      <c r="BP62" s="159">
        <f>SUMIFS(BP$13:BP$28,$O$13:$O$28,$BD$61,$N$13:$N$28,BO62)</f>
        <v>0</v>
      </c>
      <c r="BQ62" s="159">
        <f>SUMIFS(BP$13:BP$28,$O$13:$O$28,$BE$61,$N$13:$N$28,BI62)</f>
        <v>0</v>
      </c>
      <c r="BR62" s="159">
        <f>SUMIFS(BP$13:BP$28,$O$13:$O$28,$BF$61,$N$13:$N$28,BI62)</f>
        <v>0</v>
      </c>
      <c r="BS62" s="160"/>
      <c r="BT62" s="154"/>
      <c r="BU62" s="114">
        <v>1.1499999999999999</v>
      </c>
      <c r="BV62" s="159">
        <f>SUMIFS($BV$13:$BV$28,$O$13:$O$28,$BD$61,$N$13:$N$28,BU62)</f>
        <v>0</v>
      </c>
      <c r="BW62" s="159">
        <f>SUMIFS($BV$13:$BV$28,$O$13:$O$28,$BE$61,$N$13:$N$28,BO62)</f>
        <v>0</v>
      </c>
      <c r="BX62" s="159">
        <f>SUMIFS($BV$13:$BV$28,$O$13:$O$28,$BF$61,$N$13:$N$28,BO62)</f>
        <v>0</v>
      </c>
      <c r="BY62" s="160"/>
      <c r="BZ62" s="154"/>
      <c r="CA62" s="114">
        <v>1.1499999999999999</v>
      </c>
      <c r="CB62" s="159">
        <f>SUMIFS($CB$13:$CB$28,$O$13:$O$28,$BD$61,$N$13:$N$28,CA62)</f>
        <v>0</v>
      </c>
      <c r="CC62" s="159">
        <f>SUMIFS($CB$13:$CB$28,$O$13:$O$28,$BE$61,$N$13:$N$28,BU62)</f>
        <v>0</v>
      </c>
      <c r="CD62" s="159">
        <f>SUMIFS($CB$13:$CB$28,$O$13:$O$28,$BF$61,$N$13:$N$28,BU62)</f>
        <v>0</v>
      </c>
      <c r="CE62" s="160"/>
      <c r="CF62" s="154"/>
      <c r="CG62" s="114">
        <v>1.1499999999999999</v>
      </c>
      <c r="CH62" s="159">
        <f>SUMIFS($CH$13:$CH$28,$O$13:$O$28,$BD$61,$N$13:$N$28,CG62)</f>
        <v>0</v>
      </c>
      <c r="CI62" s="159">
        <f>SUMIFS($CH$13:$CH$28,$O$13:$O$28,$BE$61,$N$13:$N$28,CA62)</f>
        <v>0</v>
      </c>
      <c r="CJ62" s="159">
        <f>SUMIFS($CH$13:$CH$28,$O$13:$O$28,$BF$61,$N$13:$N$28,CA62)</f>
        <v>0</v>
      </c>
      <c r="CK62" s="160"/>
      <c r="CL62" s="154"/>
      <c r="CM62" s="114">
        <v>1.1499999999999999</v>
      </c>
      <c r="CN62" s="159">
        <f>SUMIFS($CN$13:$CN$28,$O$13:$O$28,$BD$61,$N$13:$N$28,CM62)</f>
        <v>0</v>
      </c>
      <c r="CO62" s="159">
        <f>SUMIFS($CN$13:$CN$28,$O$13:$O$28,$BE$61,$N$13:$N$28,CG62)</f>
        <v>0</v>
      </c>
      <c r="CP62" s="159">
        <f>SUMIFS($CN$13:$CN$28,$O$13:$O$28,$BF$61,$N$13:$N$28,CG62)</f>
        <v>0</v>
      </c>
      <c r="CQ62" s="160"/>
      <c r="CR62" s="154"/>
      <c r="CS62" s="114">
        <v>1.1499999999999999</v>
      </c>
      <c r="CT62" s="159">
        <f>SUMIFS($CT$13:$CT$28,$O$13:$O$28,$BD$61,$N$13:$N$28,CS62)</f>
        <v>0</v>
      </c>
      <c r="CU62" s="159">
        <f>SUMIFS($CT$13:$CT$28,$O$13:$O$28,$BE$61,$N$13:$N$28,CM62)</f>
        <v>0</v>
      </c>
      <c r="CV62" s="159">
        <f>SUMIFS($CT$13:$CT$28,$O$13:$O$28,$BF$61,$N$13:$N$28,CM62)</f>
        <v>0</v>
      </c>
      <c r="CW62" s="160"/>
      <c r="CX62" s="154"/>
      <c r="CY62" s="114">
        <v>1.1499999999999999</v>
      </c>
      <c r="CZ62" s="159">
        <f>SUMIFS($CZ$13:$CZ$28,$O$13:$O$28,$BD$61,$N$13:$N$28,CY62)</f>
        <v>0</v>
      </c>
      <c r="DA62" s="159">
        <f>SUMIFS($CZ$13:$CZ$28,$O$13:$O$28,$BE$61,$N$13:$N$28,CS62)</f>
        <v>0</v>
      </c>
      <c r="DB62" s="159">
        <f>SUMIFS($CZ$13:$CZ$28,$O$13:$O$28,$BF$61,$N$13:$N$28,CS62)</f>
        <v>0</v>
      </c>
      <c r="DC62" s="160"/>
    </row>
    <row r="63" spans="35:107" ht="19.5" customHeight="1">
      <c r="BC63" s="158" t="s">
        <v>8</v>
      </c>
      <c r="BD63" s="159">
        <f>SUMIFS($BD$13:$BD$28,$O$13:$O$28,$BD$61,$N$13:$N$28,BC63)</f>
        <v>0</v>
      </c>
      <c r="BE63" s="159">
        <f>SUMIFS($BD$13:$BD$28,$O$13:$O$28,$BE$61,$N$13:$N$28,BC63)</f>
        <v>0</v>
      </c>
      <c r="BF63" s="159">
        <f>SUMIFS($BD$13:$BD$28,$O$13:$O$28,$BF$61,$N$13:$N$28,BC63)</f>
        <v>0</v>
      </c>
      <c r="BG63" s="160">
        <f>SUMIFS($BD$13:$BD$28,$O$13:$O$28,$BG$43,$N$13:$N$28,$BC$45)</f>
        <v>0</v>
      </c>
      <c r="BH63" s="154"/>
      <c r="BI63" s="158" t="s">
        <v>8</v>
      </c>
      <c r="BJ63" s="159">
        <f>SUMIFS($BJ$13:$BJ$28,$O$13:$O$28,$BD$61,$N$13:$N$28,BI63)</f>
        <v>0</v>
      </c>
      <c r="BK63" s="159">
        <f>SUMIFS($BJ$13:$BJ$28,$O$13:$O$28,$BE$61,$N$13:$N$28,BC63)</f>
        <v>0</v>
      </c>
      <c r="BL63" s="159">
        <f>SUMIFS($BJ$13:$BJ$28,$O$13:$O$28,$BF$61,$N$13:$N$28,BC63)</f>
        <v>0</v>
      </c>
      <c r="BM63" s="160"/>
      <c r="BN63" s="154"/>
      <c r="BO63" s="158" t="s">
        <v>8</v>
      </c>
      <c r="BP63" s="159">
        <f>SUMIFS(BP$13:BP$28,$O$13:$O$28,$BD$61,$N$13:$N$28,BO63)</f>
        <v>0</v>
      </c>
      <c r="BQ63" s="159">
        <f>SUMIFS(BP$13:BP$28,$O$13:$O$28,$BE$61,$N$13:$N$28,BI63)</f>
        <v>0</v>
      </c>
      <c r="BR63" s="159">
        <f>SUMIFS(BP$13:BP$28,$O$13:$O$28,$BF$61,$N$13:$N$28,BI63)</f>
        <v>0</v>
      </c>
      <c r="BS63" s="160"/>
      <c r="BT63" s="154"/>
      <c r="BU63" s="158" t="s">
        <v>8</v>
      </c>
      <c r="BV63" s="159">
        <f>SUMIFS($BV$13:$BV$28,$O$13:$O$28,$BD$61,$N$13:$N$28,BU63)</f>
        <v>0</v>
      </c>
      <c r="BW63" s="159">
        <f>SUMIFS($BV$13:$BV$28,$O$13:$O$28,$BE$61,$N$13:$N$28,BO63)</f>
        <v>0</v>
      </c>
      <c r="BX63" s="159">
        <f>SUMIFS($BV$13:$BV$28,$O$13:$O$28,$BF$61,$N$13:$N$28,BO63)</f>
        <v>0</v>
      </c>
      <c r="BY63" s="160"/>
      <c r="BZ63" s="154"/>
      <c r="CA63" s="158" t="s">
        <v>8</v>
      </c>
      <c r="CB63" s="159">
        <f>SUMIFS($CB$13:$CB$28,$O$13:$O$28,$BD$61,$N$13:$N$28,CA63)</f>
        <v>0</v>
      </c>
      <c r="CC63" s="159">
        <f>SUMIFS($CB$13:$CB$28,$O$13:$O$28,$BE$61,$N$13:$N$28,BU63)</f>
        <v>0</v>
      </c>
      <c r="CD63" s="159">
        <f>SUMIFS($CB$13:$CB$28,$O$13:$O$28,$BF$61,$N$13:$N$28,BU63)</f>
        <v>0</v>
      </c>
      <c r="CE63" s="160"/>
      <c r="CF63" s="154"/>
      <c r="CG63" s="158" t="s">
        <v>8</v>
      </c>
      <c r="CH63" s="159">
        <f>SUMIFS($CH$13:$CH$28,$O$13:$O$28,$BD$61,$N$13:$N$28,CG63)</f>
        <v>0</v>
      </c>
      <c r="CI63" s="159">
        <f>SUMIFS($CH$13:$CH$28,$O$13:$O$28,$BE$61,$N$13:$N$28,CA63)</f>
        <v>0</v>
      </c>
      <c r="CJ63" s="159">
        <f>SUMIFS($CH$13:$CH$28,$O$13:$O$28,$BF$61,$N$13:$N$28,CA63)</f>
        <v>0</v>
      </c>
      <c r="CK63" s="160"/>
      <c r="CL63" s="154"/>
      <c r="CM63" s="158" t="s">
        <v>8</v>
      </c>
      <c r="CN63" s="159">
        <f>SUMIFS($CN$13:$CN$28,$O$13:$O$28,$BD$61,$N$13:$N$28,CM63)</f>
        <v>0</v>
      </c>
      <c r="CO63" s="159">
        <f>SUMIFS($CN$13:$CN$28,$O$13:$O$28,$BE$61,$N$13:$N$28,CG63)</f>
        <v>0</v>
      </c>
      <c r="CP63" s="159">
        <f>SUMIFS($CN$13:$CN$28,$O$13:$O$28,$BF$61,$N$13:$N$28,CG63)</f>
        <v>0</v>
      </c>
      <c r="CQ63" s="160"/>
      <c r="CR63" s="154"/>
      <c r="CS63" s="158" t="s">
        <v>8</v>
      </c>
      <c r="CT63" s="159">
        <f>SUMIFS($CT$13:$CT$28,$O$13:$O$28,$BD$61,$N$13:$N$28,CS63)</f>
        <v>0</v>
      </c>
      <c r="CU63" s="159">
        <f>SUMIFS($CT$13:$CT$28,$O$13:$O$28,$BE$61,$N$13:$N$28,CM63)</f>
        <v>0</v>
      </c>
      <c r="CV63" s="159">
        <f>SUMIFS($CT$13:$CT$28,$O$13:$O$28,$BF$61,$N$13:$N$28,CM63)</f>
        <v>0</v>
      </c>
      <c r="CW63" s="160"/>
      <c r="CX63" s="154"/>
      <c r="CY63" s="158" t="s">
        <v>8</v>
      </c>
      <c r="CZ63" s="159">
        <f>SUMIFS($CZ$13:$CZ$28,$O$13:$O$28,$BD$61,$N$13:$N$28,CY63)</f>
        <v>0</v>
      </c>
      <c r="DA63" s="159">
        <f>SUMIFS($CZ$13:$CZ$28,$O$13:$O$28,$BE$61,$N$13:$N$28,CS63)</f>
        <v>0</v>
      </c>
      <c r="DB63" s="159">
        <f>SUMIFS($CZ$13:$CZ$28,$O$13:$O$28,$BF$61,$N$13:$N$28,CS63)</f>
        <v>0</v>
      </c>
      <c r="DC63" s="160"/>
    </row>
    <row r="64" spans="35:107" ht="19.5" customHeight="1">
      <c r="BC64" s="158" t="s">
        <v>6</v>
      </c>
      <c r="BD64" s="159">
        <f>SUMIFS($BD$13:$BD$28,$O$13:$O$28,$BD$61,$N$13:$N$28,BC64)</f>
        <v>21699.8</v>
      </c>
      <c r="BE64" s="159">
        <f>SUMIFS($BD$13:$BD$28,$O$13:$O$28,$BE$61,$N$13:$N$28,BC64)</f>
        <v>2300</v>
      </c>
      <c r="BF64" s="159">
        <f>SUMIFS($BD$13:$BD$28,$O$13:$O$28,$BF$61,$N$13:$N$28,BC64)</f>
        <v>5794.3899999999994</v>
      </c>
      <c r="BG64" s="160">
        <f>SUMIFS($BD$13:$BD$28,$O$13:$O$28,$BG$43,$N$13:$N$28,$BC$46)</f>
        <v>3333.3</v>
      </c>
      <c r="BH64" s="154"/>
      <c r="BI64" s="158" t="s">
        <v>6</v>
      </c>
      <c r="BJ64" s="159">
        <f>SUMIFS($BJ$13:$BJ$28,$O$13:$O$28,$BD$61,$N$13:$N$28,BI64)</f>
        <v>0</v>
      </c>
      <c r="BK64" s="159">
        <f>SUMIFS($BJ$13:$BJ$28,$O$13:$O$28,$BE$61,$N$13:$N$28,BC64)</f>
        <v>0</v>
      </c>
      <c r="BL64" s="159">
        <f>SUMIFS($BJ$13:$BJ$28,$O$13:$O$28,$BF$61,$N$13:$N$28,BC64)</f>
        <v>0</v>
      </c>
      <c r="BM64" s="160"/>
      <c r="BN64" s="154"/>
      <c r="BO64" s="158" t="s">
        <v>6</v>
      </c>
      <c r="BP64" s="159">
        <f>SUMIFS(BP$13:BP$28,$O$13:$O$28,$BD$61,$N$13:$N$28,BO64)</f>
        <v>0</v>
      </c>
      <c r="BQ64" s="159">
        <f>SUMIFS(BP$13:BP$28,$O$13:$O$28,$BE$61,$N$13:$N$28,BI64)</f>
        <v>0</v>
      </c>
      <c r="BR64" s="159">
        <f>SUMIFS(BP$13:BP$28,$O$13:$O$28,$BF$61,$N$13:$N$28,BI64)</f>
        <v>0</v>
      </c>
      <c r="BS64" s="160"/>
      <c r="BT64" s="154"/>
      <c r="BU64" s="158" t="s">
        <v>6</v>
      </c>
      <c r="BV64" s="159">
        <f>SUMIFS($BV$13:$BV$28,$O$13:$O$28,$BD$61,$N$13:$N$28,BU64)</f>
        <v>0</v>
      </c>
      <c r="BW64" s="159">
        <f>SUMIFS($BV$13:$BV$28,$O$13:$O$28,$BE$61,$N$13:$N$28,BO64)</f>
        <v>0</v>
      </c>
      <c r="BX64" s="159">
        <f>SUMIFS($BV$13:$BV$28,$O$13:$O$28,$BF$61,$N$13:$N$28,BO64)</f>
        <v>0</v>
      </c>
      <c r="BY64" s="160"/>
      <c r="BZ64" s="154"/>
      <c r="CA64" s="158" t="s">
        <v>6</v>
      </c>
      <c r="CB64" s="159">
        <f>SUMIFS($CB$13:$CB$28,$O$13:$O$28,$BD$61,$N$13:$N$28,CA64)</f>
        <v>0</v>
      </c>
      <c r="CC64" s="159">
        <f>SUMIFS($CB$13:$CB$28,$O$13:$O$28,$BE$61,$N$13:$N$28,BU64)</f>
        <v>0</v>
      </c>
      <c r="CD64" s="159">
        <f>SUMIFS($CB$13:$CB$28,$O$13:$O$28,$BF$61,$N$13:$N$28,BU64)</f>
        <v>0</v>
      </c>
      <c r="CE64" s="160"/>
      <c r="CF64" s="154"/>
      <c r="CG64" s="158" t="s">
        <v>6</v>
      </c>
      <c r="CH64" s="159">
        <f>SUMIFS($CH$13:$CH$28,$O$13:$O$28,$BD$61,$N$13:$N$28,CG64)</f>
        <v>0</v>
      </c>
      <c r="CI64" s="159">
        <f>SUMIFS($CH$13:$CH$28,$O$13:$O$28,$BE$61,$N$13:$N$28,CA64)</f>
        <v>0</v>
      </c>
      <c r="CJ64" s="159">
        <f>SUMIFS($CH$13:$CH$28,$O$13:$O$28,$BF$61,$N$13:$N$28,CA64)</f>
        <v>0</v>
      </c>
      <c r="CK64" s="160"/>
      <c r="CL64" s="154"/>
      <c r="CM64" s="158" t="s">
        <v>6</v>
      </c>
      <c r="CN64" s="159">
        <f>SUMIFS($CN$13:$CN$28,$O$13:$O$28,$BD$61,$N$13:$N$28,CM64)</f>
        <v>0</v>
      </c>
      <c r="CO64" s="159">
        <f>SUMIFS($CN$13:$CN$28,$O$13:$O$28,$BE$61,$N$13:$N$28,CG64)</f>
        <v>0</v>
      </c>
      <c r="CP64" s="159">
        <f>SUMIFS($CN$13:$CN$28,$O$13:$O$28,$BF$61,$N$13:$N$28,CG64)</f>
        <v>0</v>
      </c>
      <c r="CQ64" s="160"/>
      <c r="CR64" s="154"/>
      <c r="CS64" s="158" t="s">
        <v>6</v>
      </c>
      <c r="CT64" s="159">
        <f>SUMIFS($CT$13:$CT$28,$O$13:$O$28,$BD$61,$N$13:$N$28,CS64)</f>
        <v>0</v>
      </c>
      <c r="CU64" s="159">
        <f>SUMIFS($CT$13:$CT$28,$O$13:$O$28,$BE$61,$N$13:$N$28,CM64)</f>
        <v>0</v>
      </c>
      <c r="CV64" s="159">
        <f>SUMIFS($CT$13:$CT$28,$O$13:$O$28,$BF$61,$N$13:$N$28,CM64)</f>
        <v>0</v>
      </c>
      <c r="CW64" s="160"/>
      <c r="CX64" s="154"/>
      <c r="CY64" s="158" t="s">
        <v>6</v>
      </c>
      <c r="CZ64" s="159">
        <f>SUMIFS($CZ$13:$CZ$28,$O$13:$O$28,$BD$61,$N$13:$N$28,CY64)</f>
        <v>0</v>
      </c>
      <c r="DA64" s="159">
        <f>SUMIFS($CZ$13:$CZ$28,$O$13:$O$28,$BE$61,$N$13:$N$28,CS64)</f>
        <v>0</v>
      </c>
      <c r="DB64" s="159">
        <f>SUMIFS($CZ$13:$CZ$28,$O$13:$O$28,$BF$61,$N$13:$N$28,CS64)</f>
        <v>0</v>
      </c>
      <c r="DC64" s="160"/>
    </row>
    <row r="65" spans="55:107" ht="19.5" customHeight="1">
      <c r="BC65" s="158" t="s">
        <v>5</v>
      </c>
      <c r="BD65" s="159">
        <f>SUMIFS($BD$13:$BD$28,$O$13:$O$28,$BD$61,$N$13:$N$28,BC65)</f>
        <v>0</v>
      </c>
      <c r="BE65" s="159">
        <f>SUMIFS($BD$13:$BD$28,$O$13:$O$28,$BE$61,$N$13:$N$28,BC65)</f>
        <v>0</v>
      </c>
      <c r="BF65" s="159">
        <f>SUMIFS($BD$13:$BD$28,$O$13:$O$28,$BF$61,$N$13:$N$28,BC65)</f>
        <v>0</v>
      </c>
      <c r="BG65" s="160">
        <f>SUMIFS($BD$13:$BD$28,$O$13:$O$28,$BG$43,$N$13:$N$28,$BC$47)</f>
        <v>0</v>
      </c>
      <c r="BH65" s="154"/>
      <c r="BI65" s="158" t="s">
        <v>5</v>
      </c>
      <c r="BJ65" s="159">
        <f>SUMIFS($BJ$13:$BJ$28,$O$13:$O$28,$BD$61,$N$13:$N$28,BI65)</f>
        <v>0</v>
      </c>
      <c r="BK65" s="159">
        <f>SUMIFS($BJ$13:$BJ$28,$O$13:$O$28,$BE$61,$N$13:$N$28,BC65)</f>
        <v>0</v>
      </c>
      <c r="BL65" s="159">
        <f>SUMIFS($BJ$13:$BJ$28,$O$13:$O$28,$BF$61,$N$13:$N$28,BC65)</f>
        <v>0</v>
      </c>
      <c r="BM65" s="160"/>
      <c r="BN65" s="154"/>
      <c r="BO65" s="158" t="s">
        <v>5</v>
      </c>
      <c r="BP65" s="159">
        <f>SUMIFS(BP$13:BP$28,$O$13:$O$28,$BD$61,$N$13:$N$28,BO65)</f>
        <v>0</v>
      </c>
      <c r="BQ65" s="159">
        <f>SUMIFS(BP$13:BP$28,$O$13:$O$28,$BE$61,$N$13:$N$28,BI65)</f>
        <v>0</v>
      </c>
      <c r="BR65" s="159">
        <f>SUMIFS(BP$13:BP$28,$O$13:$O$28,$BF$61,$N$13:$N$28,BI65)</f>
        <v>0</v>
      </c>
      <c r="BS65" s="160"/>
      <c r="BT65" s="154"/>
      <c r="BU65" s="158" t="s">
        <v>5</v>
      </c>
      <c r="BV65" s="159">
        <f>SUMIFS($BV$13:$BV$28,$O$13:$O$28,$BD$61,$N$13:$N$28,BU65)</f>
        <v>0</v>
      </c>
      <c r="BW65" s="159">
        <f>SUMIFS($BV$13:$BV$28,$O$13:$O$28,$BE$61,$N$13:$N$28,BO65)</f>
        <v>0</v>
      </c>
      <c r="BX65" s="159">
        <f>SUMIFS($BV$13:$BV$28,$O$13:$O$28,$BF$61,$N$13:$N$28,BO65)</f>
        <v>0</v>
      </c>
      <c r="BY65" s="160"/>
      <c r="BZ65" s="154"/>
      <c r="CA65" s="158" t="s">
        <v>5</v>
      </c>
      <c r="CB65" s="159">
        <f>SUMIFS($CB$13:$CB$28,$O$13:$O$28,$BD$61,$N$13:$N$28,CA65)</f>
        <v>0</v>
      </c>
      <c r="CC65" s="159">
        <f>SUMIFS($CB$13:$CB$28,$O$13:$O$28,$BE$61,$N$13:$N$28,BU65)</f>
        <v>0</v>
      </c>
      <c r="CD65" s="159">
        <f>SUMIFS($CB$13:$CB$28,$O$13:$O$28,$BF$61,$N$13:$N$28,BU65)</f>
        <v>0</v>
      </c>
      <c r="CE65" s="160"/>
      <c r="CF65" s="154"/>
      <c r="CG65" s="158" t="s">
        <v>5</v>
      </c>
      <c r="CH65" s="159">
        <f>SUMIFS($CH$13:$CH$28,$O$13:$O$28,$BD$61,$N$13:$N$28,CG65)</f>
        <v>0</v>
      </c>
      <c r="CI65" s="159">
        <f>SUMIFS($CH$13:$CH$28,$O$13:$O$28,$BE$61,$N$13:$N$28,CA65)</f>
        <v>0</v>
      </c>
      <c r="CJ65" s="159">
        <f>SUMIFS($CH$13:$CH$28,$O$13:$O$28,$BF$61,$N$13:$N$28,CA65)</f>
        <v>0</v>
      </c>
      <c r="CK65" s="160"/>
      <c r="CL65" s="154"/>
      <c r="CM65" s="158" t="s">
        <v>5</v>
      </c>
      <c r="CN65" s="159">
        <f>SUMIFS($CN$13:$CN$28,$O$13:$O$28,$BD$61,$N$13:$N$28,CM65)</f>
        <v>0</v>
      </c>
      <c r="CO65" s="159">
        <f>SUMIFS($CN$13:$CN$28,$O$13:$O$28,$BE$61,$N$13:$N$28,CG65)</f>
        <v>0</v>
      </c>
      <c r="CP65" s="159">
        <f>SUMIFS($CN$13:$CN$28,$O$13:$O$28,$BF$61,$N$13:$N$28,CG65)</f>
        <v>0</v>
      </c>
      <c r="CQ65" s="160"/>
      <c r="CR65" s="154"/>
      <c r="CS65" s="158" t="s">
        <v>5</v>
      </c>
      <c r="CT65" s="159">
        <f>SUMIFS($CT$13:$CT$28,$O$13:$O$28,$BD$61,$N$13:$N$28,CS65)</f>
        <v>0</v>
      </c>
      <c r="CU65" s="159">
        <f>SUMIFS($CT$13:$CT$28,$O$13:$O$28,$BE$61,$N$13:$N$28,CM65)</f>
        <v>0</v>
      </c>
      <c r="CV65" s="159">
        <f>SUMIFS($CT$13:$CT$28,$O$13:$O$28,$BF$61,$N$13:$N$28,CM65)</f>
        <v>0</v>
      </c>
      <c r="CW65" s="160"/>
      <c r="CX65" s="154"/>
      <c r="CY65" s="158" t="s">
        <v>5</v>
      </c>
      <c r="CZ65" s="159">
        <f>SUMIFS($CZ$13:$CZ$28,$O$13:$O$28,$BD$61,$N$13:$N$28,CY65)</f>
        <v>0</v>
      </c>
      <c r="DA65" s="159">
        <f>SUMIFS($CZ$13:$CZ$28,$O$13:$O$28,$BE$61,$N$13:$N$28,CS65)</f>
        <v>0</v>
      </c>
      <c r="DB65" s="159">
        <f>SUMIFS($CZ$13:$CZ$28,$O$13:$O$28,$BF$61,$N$13:$N$28,CS65)</f>
        <v>0</v>
      </c>
      <c r="DC65" s="160"/>
    </row>
    <row r="66" spans="55:107" ht="19.5" customHeight="1">
      <c r="BC66" s="155" t="s">
        <v>27</v>
      </c>
      <c r="BD66" s="161">
        <f>SUM(BD62:BD65)</f>
        <v>21699.8</v>
      </c>
      <c r="BE66" s="161">
        <f>SUM(BE62:BE65)</f>
        <v>2300</v>
      </c>
      <c r="BF66" s="161">
        <f>SUM(BF62:BF65)</f>
        <v>5794.3899999999994</v>
      </c>
      <c r="BG66" s="162">
        <f>SUM(BG62:BG65)</f>
        <v>3333.3</v>
      </c>
      <c r="BH66" s="154"/>
      <c r="BI66" s="155" t="s">
        <v>27</v>
      </c>
      <c r="BJ66" s="161">
        <f>SUM(BJ62:BJ65)</f>
        <v>0</v>
      </c>
      <c r="BK66" s="161">
        <f>SUM(BK62:BK65)</f>
        <v>0</v>
      </c>
      <c r="BL66" s="161">
        <f>SUM(BL62:BL65)</f>
        <v>0</v>
      </c>
      <c r="BM66" s="162"/>
      <c r="BN66" s="154"/>
      <c r="BO66" s="155" t="s">
        <v>27</v>
      </c>
      <c r="BP66" s="161">
        <f>SUM(BP62:BP65)</f>
        <v>0</v>
      </c>
      <c r="BQ66" s="161">
        <f>SUM(BQ62:BQ65)</f>
        <v>0</v>
      </c>
      <c r="BR66" s="161">
        <f>SUM(BR62:BR65)</f>
        <v>0</v>
      </c>
      <c r="BS66" s="162"/>
      <c r="BT66" s="154"/>
      <c r="BU66" s="155" t="s">
        <v>27</v>
      </c>
      <c r="BV66" s="161">
        <f>SUM(BV62:BV65)</f>
        <v>0</v>
      </c>
      <c r="BW66" s="161">
        <f>SUM(BW62:BW65)</f>
        <v>0</v>
      </c>
      <c r="BX66" s="161">
        <f>SUM(BX62:BX65)</f>
        <v>0</v>
      </c>
      <c r="BY66" s="162"/>
      <c r="BZ66" s="154"/>
      <c r="CA66" s="155" t="s">
        <v>27</v>
      </c>
      <c r="CB66" s="161">
        <f>SUM(CB62:CB65)</f>
        <v>0</v>
      </c>
      <c r="CC66" s="161">
        <f>SUM(CC62:CC65)</f>
        <v>0</v>
      </c>
      <c r="CD66" s="161">
        <f>SUM(CD62:CD65)</f>
        <v>0</v>
      </c>
      <c r="CE66" s="162"/>
      <c r="CF66" s="154"/>
      <c r="CG66" s="155" t="s">
        <v>27</v>
      </c>
      <c r="CH66" s="161">
        <f>SUM(CH62:CH65)</f>
        <v>0</v>
      </c>
      <c r="CI66" s="161">
        <f>SUM(CI62:CI65)</f>
        <v>0</v>
      </c>
      <c r="CJ66" s="161">
        <f>SUM(CJ62:CJ65)</f>
        <v>0</v>
      </c>
      <c r="CK66" s="162"/>
      <c r="CL66" s="154"/>
      <c r="CM66" s="155" t="s">
        <v>27</v>
      </c>
      <c r="CN66" s="161">
        <f>SUM(CN62:CN65)</f>
        <v>0</v>
      </c>
      <c r="CO66" s="161">
        <f>SUM(CO62:CO65)</f>
        <v>0</v>
      </c>
      <c r="CP66" s="161">
        <f>SUM(CP62:CP65)</f>
        <v>0</v>
      </c>
      <c r="CQ66" s="162"/>
      <c r="CR66" s="154"/>
      <c r="CS66" s="155" t="s">
        <v>27</v>
      </c>
      <c r="CT66" s="161">
        <f>SUM(CT62:CT65)</f>
        <v>0</v>
      </c>
      <c r="CU66" s="161">
        <f>SUM(CU62:CU65)</f>
        <v>0</v>
      </c>
      <c r="CV66" s="161">
        <f>SUM(CV62:CV65)</f>
        <v>0</v>
      </c>
      <c r="CW66" s="162"/>
      <c r="CX66" s="154"/>
      <c r="CY66" s="155" t="s">
        <v>27</v>
      </c>
      <c r="CZ66" s="161">
        <f>SUM(CZ62:CZ65)</f>
        <v>0</v>
      </c>
      <c r="DA66" s="161">
        <f>SUM(DA62:DA65)</f>
        <v>0</v>
      </c>
      <c r="DB66" s="161">
        <f>SUM(DB62:DB65)</f>
        <v>0</v>
      </c>
      <c r="DC66" s="162"/>
    </row>
    <row r="67" spans="55:107" ht="19.5" customHeight="1">
      <c r="BC67" s="163" t="s">
        <v>90</v>
      </c>
      <c r="BD67" s="164">
        <f>BD66+BE66+BF66+BG66</f>
        <v>33127.49</v>
      </c>
      <c r="BE67" s="165"/>
      <c r="BF67" s="166"/>
      <c r="BG67" s="167"/>
      <c r="BH67" s="154"/>
      <c r="BI67" s="163" t="s">
        <v>90</v>
      </c>
      <c r="BJ67" s="164">
        <f>BJ66+BK66+BL66+BM66</f>
        <v>0</v>
      </c>
      <c r="BK67" s="165"/>
      <c r="BL67" s="166"/>
      <c r="BM67" s="167"/>
      <c r="BN67" s="154"/>
      <c r="BO67" s="163" t="s">
        <v>90</v>
      </c>
      <c r="BP67" s="164">
        <f>BP66+BQ66+BR66+BS66</f>
        <v>0</v>
      </c>
      <c r="BQ67" s="165"/>
      <c r="BR67" s="166"/>
      <c r="BS67" s="167"/>
      <c r="BT67" s="154"/>
      <c r="BU67" s="163" t="s">
        <v>90</v>
      </c>
      <c r="BV67" s="164">
        <f>BV66+BW66+BX66+BY66</f>
        <v>0</v>
      </c>
      <c r="BW67" s="165"/>
      <c r="BX67" s="166"/>
      <c r="BY67" s="167"/>
      <c r="BZ67" s="154"/>
      <c r="CA67" s="163" t="s">
        <v>90</v>
      </c>
      <c r="CB67" s="164">
        <f>CB66+CC66+CD66+CE66</f>
        <v>0</v>
      </c>
      <c r="CC67" s="165"/>
      <c r="CD67" s="166"/>
      <c r="CE67" s="167"/>
      <c r="CF67" s="154"/>
      <c r="CG67" s="163" t="s">
        <v>90</v>
      </c>
      <c r="CH67" s="164">
        <f>CH66+CI66+CJ66+CK66</f>
        <v>0</v>
      </c>
      <c r="CI67" s="165"/>
      <c r="CJ67" s="166"/>
      <c r="CK67" s="167"/>
      <c r="CL67" s="154"/>
      <c r="CM67" s="163" t="s">
        <v>90</v>
      </c>
      <c r="CN67" s="164">
        <f>CN66+CO66+CP66+CQ66</f>
        <v>0</v>
      </c>
      <c r="CO67" s="165"/>
      <c r="CP67" s="166"/>
      <c r="CQ67" s="167"/>
      <c r="CR67" s="154"/>
      <c r="CS67" s="163" t="s">
        <v>90</v>
      </c>
      <c r="CT67" s="164">
        <f>CT66+CU66+CV66+CW66</f>
        <v>0</v>
      </c>
      <c r="CU67" s="165"/>
      <c r="CV67" s="166"/>
      <c r="CW67" s="167"/>
      <c r="CX67" s="154"/>
      <c r="CY67" s="163" t="s">
        <v>90</v>
      </c>
      <c r="CZ67" s="164">
        <f>CZ66+DA66+DB66+DC66</f>
        <v>0</v>
      </c>
      <c r="DA67" s="165"/>
      <c r="DB67" s="166"/>
      <c r="DC67" s="167"/>
    </row>
  </sheetData>
  <autoFilter ref="A12:CZ30" xr:uid="{00000000-0009-0000-0000-000000000000}"/>
  <mergeCells count="217">
    <mergeCell ref="DD9:DD12"/>
    <mergeCell ref="DE9:DE12"/>
    <mergeCell ref="DF9:DF12"/>
    <mergeCell ref="DG9:DG12"/>
    <mergeCell ref="CT51:CU51"/>
    <mergeCell ref="CV51:CW51"/>
    <mergeCell ref="CT60:CU60"/>
    <mergeCell ref="CV60:CW60"/>
    <mergeCell ref="CZ51:DA51"/>
    <mergeCell ref="DB51:DC51"/>
    <mergeCell ref="CZ60:DA60"/>
    <mergeCell ref="DB60:DC60"/>
    <mergeCell ref="CT32:CU32"/>
    <mergeCell ref="CV32:CW32"/>
    <mergeCell ref="CZ32:DA32"/>
    <mergeCell ref="DB32:DC32"/>
    <mergeCell ref="CV42:CW42"/>
    <mergeCell ref="CZ42:DA42"/>
    <mergeCell ref="DB42:DC42"/>
    <mergeCell ref="DB33:DC33"/>
    <mergeCell ref="CV33:CW33"/>
    <mergeCell ref="CZ33:DA33"/>
    <mergeCell ref="CD51:CE51"/>
    <mergeCell ref="CD60:CE60"/>
    <mergeCell ref="CH51:CI51"/>
    <mergeCell ref="CJ51:CK51"/>
    <mergeCell ref="CH60:CI60"/>
    <mergeCell ref="CJ60:CK60"/>
    <mergeCell ref="CN51:CO51"/>
    <mergeCell ref="CP51:CQ51"/>
    <mergeCell ref="CN60:CO60"/>
    <mergeCell ref="CP60:CQ60"/>
    <mergeCell ref="CB51:CC51"/>
    <mergeCell ref="CB60:CC60"/>
    <mergeCell ref="BP42:BQ42"/>
    <mergeCell ref="BR42:BS42"/>
    <mergeCell ref="BV42:BW42"/>
    <mergeCell ref="BX42:BY42"/>
    <mergeCell ref="CB42:CC42"/>
    <mergeCell ref="BF33:BG33"/>
    <mergeCell ref="BJ33:BK33"/>
    <mergeCell ref="BL33:BM33"/>
    <mergeCell ref="BP33:BQ33"/>
    <mergeCell ref="BR33:BS33"/>
    <mergeCell ref="BD42:BE42"/>
    <mergeCell ref="BP51:BQ51"/>
    <mergeCell ref="BR51:BS51"/>
    <mergeCell ref="BP60:BQ60"/>
    <mergeCell ref="BR60:BS60"/>
    <mergeCell ref="BV51:BW51"/>
    <mergeCell ref="BX51:BY51"/>
    <mergeCell ref="BV60:BW60"/>
    <mergeCell ref="BX60:BY60"/>
    <mergeCell ref="BL51:BM51"/>
    <mergeCell ref="BJ60:BK60"/>
    <mergeCell ref="BL60:BM60"/>
    <mergeCell ref="BF42:BG42"/>
    <mergeCell ref="BJ42:BK42"/>
    <mergeCell ref="BL42:BM42"/>
    <mergeCell ref="CD42:CE42"/>
    <mergeCell ref="CH42:CI42"/>
    <mergeCell ref="CJ42:CK42"/>
    <mergeCell ref="CN42:CO42"/>
    <mergeCell ref="CP42:CQ42"/>
    <mergeCell ref="CT42:CU42"/>
    <mergeCell ref="CN32:CO32"/>
    <mergeCell ref="BF32:BG32"/>
    <mergeCell ref="BJ32:BK32"/>
    <mergeCell ref="BL32:BM32"/>
    <mergeCell ref="BP32:BQ32"/>
    <mergeCell ref="BR32:BS32"/>
    <mergeCell ref="BV32:BW32"/>
    <mergeCell ref="CJ33:CK33"/>
    <mergeCell ref="BV33:BW33"/>
    <mergeCell ref="BX33:BY33"/>
    <mergeCell ref="CB33:CC33"/>
    <mergeCell ref="CD33:CE33"/>
    <mergeCell ref="CH33:CI33"/>
    <mergeCell ref="CP32:CQ32"/>
    <mergeCell ref="CN33:CO33"/>
    <mergeCell ref="CP33:CQ33"/>
    <mergeCell ref="CT33:CU33"/>
    <mergeCell ref="CB32:CC32"/>
    <mergeCell ref="CD32:CE32"/>
    <mergeCell ref="CH32:CI32"/>
    <mergeCell ref="CJ32:CK32"/>
    <mergeCell ref="O32:P32"/>
    <mergeCell ref="BD32:BE32"/>
    <mergeCell ref="DA11:DA12"/>
    <mergeCell ref="DB11:DB12"/>
    <mergeCell ref="DC11:DC12"/>
    <mergeCell ref="CU11:CU12"/>
    <mergeCell ref="CV11:CV12"/>
    <mergeCell ref="CW11:CW12"/>
    <mergeCell ref="CX11:CX12"/>
    <mergeCell ref="CY11:CY12"/>
    <mergeCell ref="CZ11:CZ12"/>
    <mergeCell ref="CO11:CO12"/>
    <mergeCell ref="CP11:CP12"/>
    <mergeCell ref="CQ11:CQ12"/>
    <mergeCell ref="CR11:CR12"/>
    <mergeCell ref="CS11:CS12"/>
    <mergeCell ref="CT11:CT12"/>
    <mergeCell ref="CI11:CI12"/>
    <mergeCell ref="CJ11:CJ12"/>
    <mergeCell ref="CK11:CK12"/>
    <mergeCell ref="BX32:BY32"/>
    <mergeCell ref="CL9:CQ9"/>
    <mergeCell ref="CR9:CW9"/>
    <mergeCell ref="CX9:DC9"/>
    <mergeCell ref="BQ11:BQ12"/>
    <mergeCell ref="BR11:BR12"/>
    <mergeCell ref="CL11:CL12"/>
    <mergeCell ref="CM11:CM12"/>
    <mergeCell ref="CN11:CN12"/>
    <mergeCell ref="BN11:BN12"/>
    <mergeCell ref="BO11:BO12"/>
    <mergeCell ref="BP11:BP12"/>
    <mergeCell ref="CC11:CC12"/>
    <mergeCell ref="CD11:CD12"/>
    <mergeCell ref="CE11:CE12"/>
    <mergeCell ref="BS11:BS12"/>
    <mergeCell ref="BT11:BT12"/>
    <mergeCell ref="BU11:BU12"/>
    <mergeCell ref="BV11:BV12"/>
    <mergeCell ref="CF11:CF12"/>
    <mergeCell ref="CG11:CG12"/>
    <mergeCell ref="CH11:CH12"/>
    <mergeCell ref="BW11:BW12"/>
    <mergeCell ref="BX11:BX12"/>
    <mergeCell ref="BY11:BY12"/>
    <mergeCell ref="BN9:BS9"/>
    <mergeCell ref="BT9:BY9"/>
    <mergeCell ref="BZ9:CE9"/>
    <mergeCell ref="CF9:CK9"/>
    <mergeCell ref="BE11:BE12"/>
    <mergeCell ref="BF11:BF12"/>
    <mergeCell ref="BG11:BG12"/>
    <mergeCell ref="BH11:BH12"/>
    <mergeCell ref="BI11:BI12"/>
    <mergeCell ref="BJ11:BJ12"/>
    <mergeCell ref="BZ11:BZ12"/>
    <mergeCell ref="CA11:CA12"/>
    <mergeCell ref="CB11:CB12"/>
    <mergeCell ref="BM11:BM12"/>
    <mergeCell ref="A3:AH3"/>
    <mergeCell ref="A9:A12"/>
    <mergeCell ref="B9:B12"/>
    <mergeCell ref="C9:C12"/>
    <mergeCell ref="D9:D12"/>
    <mergeCell ref="E9:E12"/>
    <mergeCell ref="F9:F12"/>
    <mergeCell ref="H9:H12"/>
    <mergeCell ref="I9:I12"/>
    <mergeCell ref="J9:J12"/>
    <mergeCell ref="R9:R12"/>
    <mergeCell ref="S9:S12"/>
    <mergeCell ref="Y9:Y12"/>
    <mergeCell ref="AD11:AD12"/>
    <mergeCell ref="AE11:AE12"/>
    <mergeCell ref="AF11:AF12"/>
    <mergeCell ref="AH11:AH12"/>
    <mergeCell ref="K9:K12"/>
    <mergeCell ref="L9:L12"/>
    <mergeCell ref="N9:N12"/>
    <mergeCell ref="O9:O12"/>
    <mergeCell ref="P9:P12"/>
    <mergeCell ref="G9:G12"/>
    <mergeCell ref="T11:T12"/>
    <mergeCell ref="BD33:BE33"/>
    <mergeCell ref="Q9:Q12"/>
    <mergeCell ref="BK11:BK12"/>
    <mergeCell ref="BL11:BL12"/>
    <mergeCell ref="AJ11:AJ12"/>
    <mergeCell ref="AK11:AK12"/>
    <mergeCell ref="AL11:AL12"/>
    <mergeCell ref="BB11:BB12"/>
    <mergeCell ref="BC11:BC12"/>
    <mergeCell ref="BD11:BD12"/>
    <mergeCell ref="AR10:AV10"/>
    <mergeCell ref="AW10:AZ10"/>
    <mergeCell ref="AW11:AZ11"/>
    <mergeCell ref="AT11:AV11"/>
    <mergeCell ref="AR11:AS11"/>
    <mergeCell ref="Z11:Z12"/>
    <mergeCell ref="AA11:AA12"/>
    <mergeCell ref="U11:U12"/>
    <mergeCell ref="BA9:BA12"/>
    <mergeCell ref="BB9:BG9"/>
    <mergeCell ref="BH9:BM9"/>
    <mergeCell ref="V11:V12"/>
    <mergeCell ref="W11:W12"/>
    <mergeCell ref="X11:X12"/>
    <mergeCell ref="M9:M12"/>
    <mergeCell ref="Z30:AE30"/>
    <mergeCell ref="AF9:AI10"/>
    <mergeCell ref="AJ9:AL10"/>
    <mergeCell ref="BD51:BE51"/>
    <mergeCell ref="BF51:BG51"/>
    <mergeCell ref="BD60:BE60"/>
    <mergeCell ref="BF60:BG60"/>
    <mergeCell ref="BJ51:BK51"/>
    <mergeCell ref="AB11:AB12"/>
    <mergeCell ref="AC11:AC12"/>
    <mergeCell ref="Z9:AE10"/>
    <mergeCell ref="Z13:Z14"/>
    <mergeCell ref="AA13:AA14"/>
    <mergeCell ref="Z15:Z17"/>
    <mergeCell ref="AA15:AA17"/>
    <mergeCell ref="Z19:Z20"/>
    <mergeCell ref="AA19:AA20"/>
    <mergeCell ref="Z23:Z24"/>
    <mergeCell ref="AA23:AA24"/>
    <mergeCell ref="AM10:AQ10"/>
    <mergeCell ref="AM11:AN11"/>
    <mergeCell ref="AO11:AQ11"/>
    <mergeCell ref="AM9:AZ9"/>
  </mergeCells>
  <phoneticPr fontId="2"/>
  <dataValidations count="7">
    <dataValidation type="list" allowBlank="1" showInputMessage="1" showErrorMessage="1" sqref="N13:N28" xr:uid="{00000000-0002-0000-0000-000000000000}">
      <formula1>$AJ$4:$AJ$7</formula1>
    </dataValidation>
    <dataValidation type="list" allowBlank="1" showInputMessage="1" showErrorMessage="1" sqref="O13:O28" xr:uid="{00000000-0002-0000-0000-000001000000}">
      <formula1>$BE$4:$BE$7</formula1>
    </dataValidation>
    <dataValidation type="list" allowBlank="1" showInputMessage="1" showErrorMessage="1" sqref="BD5 BD7 CN5 CN7 CT5 CT7 BJ5 BJ7 BP5 BP7 BV5 BV7 CB5 CB7 CH5 CH7 CZ5 CZ7" xr:uid="{00000000-0002-0000-0000-000002000000}">
      <formula1>$AL$4:$AL$5</formula1>
    </dataValidation>
    <dataValidation type="list" allowBlank="1" showInputMessage="1" showErrorMessage="1" sqref="BD6 DC4:DC7 CT6 BJ6 CB6 BP6 BV6 CH6 CN6 BG4:BG7 BM4:BM7 BS4:BS7 BY4:BY7 CE4:CE7 CK4:CK7 CQ4:CQ7 CW4:CW7 CZ6" xr:uid="{00000000-0002-0000-0000-000003000000}">
      <formula1>$AK$4:$AK$7</formula1>
    </dataValidation>
    <dataValidation type="list" allowBlank="1" showInputMessage="1" showErrorMessage="1" sqref="AU13:AU28 AP13:AP28 AY13:AY28" xr:uid="{00000000-0002-0000-0000-000004000000}">
      <formula1>$AO$4:$AO$6</formula1>
    </dataValidation>
    <dataValidation type="list" allowBlank="1" showDropDown="1" showInputMessage="1" showErrorMessage="1" sqref="AN13:AN28 AS13:AS28" xr:uid="{CBB1B81B-96F0-4B87-B923-5E470742534F}">
      <formula1>$AO$4:$AO$6</formula1>
    </dataValidation>
    <dataValidation type="list" allowBlank="1" showInputMessage="1" showErrorMessage="1" sqref="M13:M28" xr:uid="{28CD4542-4D2F-4634-92BC-A12E9A000EC2}">
      <formula1>$M$7</formula1>
    </dataValidation>
  </dataValidations>
  <pageMargins left="0.31496062992125984" right="0.31496062992125984" top="0.74803149606299213" bottom="0.55118110236220474" header="0.31496062992125984" footer="0.31496062992125984"/>
  <pageSetup paperSize="8" scale="46" fitToWidth="0" orientation="landscape" r:id="rId1"/>
  <headerFooter>
    <oddHeader>&amp;L&amp;20R7管理シート（補填金交付用）&amp;R&amp;20&amp;A</oddHeader>
  </headerFooter>
  <colBreaks count="1" manualBreakCount="1">
    <brk id="38"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36"/>
  <sheetViews>
    <sheetView zoomScale="90" zoomScaleNormal="90" workbookViewId="0">
      <selection activeCell="H25" sqref="H25"/>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91</v>
      </c>
    </row>
    <row r="2" spans="1:10">
      <c r="A2" s="175" t="s">
        <v>92</v>
      </c>
    </row>
    <row r="3" spans="1:10">
      <c r="A3" s="177" t="s">
        <v>118</v>
      </c>
    </row>
    <row r="4" spans="1:10">
      <c r="A4" s="175" t="s">
        <v>119</v>
      </c>
    </row>
    <row r="5" spans="1:10">
      <c r="A5" s="175" t="s">
        <v>106</v>
      </c>
    </row>
    <row r="6" spans="1:10">
      <c r="A6" s="175" t="s">
        <v>94</v>
      </c>
    </row>
    <row r="7" spans="1:10" ht="93.75">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'管理シート（本体）'!CFS13</f>
        <v>0</v>
      </c>
      <c r="G8" s="182">
        <f>'R8.05'!I8</f>
        <v>43800</v>
      </c>
      <c r="H8" s="182">
        <f>'管理シート（本体）'!DB13</f>
        <v>0</v>
      </c>
      <c r="I8" s="182">
        <f>G8-H8</f>
        <v>43800</v>
      </c>
      <c r="J8" s="183"/>
    </row>
    <row r="9" spans="1:10">
      <c r="A9" s="152"/>
      <c r="B9" s="152"/>
      <c r="C9" s="185"/>
      <c r="D9" s="8">
        <v>1.5</v>
      </c>
      <c r="E9" s="2" t="s">
        <v>74</v>
      </c>
      <c r="F9" s="187">
        <f>'管理シート（本体）'!CFS14</f>
        <v>0</v>
      </c>
      <c r="G9" s="182">
        <f>'R8.05'!I9</f>
        <v>148700</v>
      </c>
      <c r="H9" s="182">
        <f>'管理シート（本体）'!DB14</f>
        <v>0</v>
      </c>
      <c r="I9" s="182">
        <f>G9-H9</f>
        <v>148700</v>
      </c>
      <c r="J9" s="183"/>
    </row>
    <row r="10" spans="1:10">
      <c r="A10" s="3">
        <v>2</v>
      </c>
      <c r="B10" s="3"/>
      <c r="C10" s="146"/>
      <c r="D10" s="8">
        <v>1.5</v>
      </c>
      <c r="E10" s="2" t="s">
        <v>73</v>
      </c>
      <c r="F10" s="187">
        <f>'管理シート（本体）'!CFS15</f>
        <v>0</v>
      </c>
      <c r="G10" s="182">
        <f>'R8.05'!I10</f>
        <v>425400</v>
      </c>
      <c r="H10" s="182">
        <f>'管理シート（本体）'!DB15</f>
        <v>0</v>
      </c>
      <c r="I10" s="182">
        <f t="shared" ref="I10:I23" si="0">G10-H10</f>
        <v>425400</v>
      </c>
      <c r="J10" s="183"/>
    </row>
    <row r="11" spans="1:10">
      <c r="A11" s="5"/>
      <c r="B11" s="5"/>
      <c r="C11" s="186"/>
      <c r="D11" s="8">
        <v>1.5</v>
      </c>
      <c r="E11" s="2" t="s">
        <v>74</v>
      </c>
      <c r="F11" s="187">
        <f>'管理シート（本体）'!CFS16</f>
        <v>0</v>
      </c>
      <c r="G11" s="182">
        <f>'R8.05'!I11</f>
        <v>169900</v>
      </c>
      <c r="H11" s="182">
        <f>'管理シート（本体）'!DB16</f>
        <v>0</v>
      </c>
      <c r="I11" s="182">
        <f t="shared" si="0"/>
        <v>169900</v>
      </c>
      <c r="J11" s="183"/>
    </row>
    <row r="12" spans="1:10">
      <c r="A12" s="152"/>
      <c r="B12" s="152"/>
      <c r="C12" s="185"/>
      <c r="D12" s="8">
        <v>1.5</v>
      </c>
      <c r="E12" s="2" t="s">
        <v>20</v>
      </c>
      <c r="F12" s="187">
        <f>'管理シート（本体）'!CFS17</f>
        <v>0</v>
      </c>
      <c r="G12" s="182">
        <f>'R8.05'!I12</f>
        <v>508050</v>
      </c>
      <c r="H12" s="182">
        <f>'管理シート（本体）'!DB17</f>
        <v>0</v>
      </c>
      <c r="I12" s="182">
        <f t="shared" si="0"/>
        <v>508050</v>
      </c>
      <c r="J12" s="183"/>
    </row>
    <row r="13" spans="1:10">
      <c r="A13" s="2">
        <v>3</v>
      </c>
      <c r="B13" s="2"/>
      <c r="C13" s="147"/>
      <c r="D13" s="8">
        <v>1.5</v>
      </c>
      <c r="E13" s="2" t="s">
        <v>73</v>
      </c>
      <c r="F13" s="187">
        <f>'管理シート（本体）'!CFS18</f>
        <v>0</v>
      </c>
      <c r="G13" s="182">
        <f>'R8.05'!I13</f>
        <v>344800</v>
      </c>
      <c r="H13" s="182">
        <f>'管理シート（本体）'!DB18</f>
        <v>0</v>
      </c>
      <c r="I13" s="182">
        <f t="shared" si="0"/>
        <v>344800</v>
      </c>
      <c r="J13" s="183"/>
    </row>
    <row r="14" spans="1:10">
      <c r="A14" s="3">
        <v>4</v>
      </c>
      <c r="B14" s="3"/>
      <c r="C14" s="146"/>
      <c r="D14" s="8">
        <v>1.5</v>
      </c>
      <c r="E14" s="2" t="s">
        <v>73</v>
      </c>
      <c r="F14" s="187">
        <f>'管理シート（本体）'!CFS19</f>
        <v>0</v>
      </c>
      <c r="G14" s="182">
        <f>'R8.05'!I14</f>
        <v>686600</v>
      </c>
      <c r="H14" s="182">
        <f>'管理シート（本体）'!DB19</f>
        <v>0</v>
      </c>
      <c r="I14" s="182">
        <f t="shared" si="0"/>
        <v>686600</v>
      </c>
      <c r="J14" s="183"/>
    </row>
    <row r="15" spans="1:10">
      <c r="A15" s="152"/>
      <c r="B15" s="152"/>
      <c r="C15" s="185"/>
      <c r="D15" s="8">
        <v>1.5</v>
      </c>
      <c r="E15" s="2" t="s">
        <v>74</v>
      </c>
      <c r="F15" s="187">
        <f>'管理シート（本体）'!CFS20</f>
        <v>0</v>
      </c>
      <c r="G15" s="182">
        <f>'R8.05'!I15</f>
        <v>264300</v>
      </c>
      <c r="H15" s="182">
        <f>'管理シート（本体）'!DB20</f>
        <v>0</v>
      </c>
      <c r="I15" s="182">
        <f t="shared" si="0"/>
        <v>264300</v>
      </c>
      <c r="J15" s="183"/>
    </row>
    <row r="16" spans="1:10">
      <c r="A16" s="2">
        <v>5</v>
      </c>
      <c r="B16" s="2"/>
      <c r="C16" s="147"/>
      <c r="D16" s="8">
        <v>1.5</v>
      </c>
      <c r="E16" s="2" t="s">
        <v>74</v>
      </c>
      <c r="F16" s="187">
        <f>'管理シート（本体）'!CFS21</f>
        <v>0</v>
      </c>
      <c r="G16" s="182">
        <f>'R8.05'!I16</f>
        <v>193950</v>
      </c>
      <c r="H16" s="182">
        <f>'管理シート（本体）'!DB21</f>
        <v>0</v>
      </c>
      <c r="I16" s="182">
        <f t="shared" si="0"/>
        <v>193950</v>
      </c>
      <c r="J16" s="183"/>
    </row>
    <row r="17" spans="1:10">
      <c r="A17" s="2">
        <v>6</v>
      </c>
      <c r="B17" s="2"/>
      <c r="C17" s="147"/>
      <c r="D17" s="8">
        <v>1.5</v>
      </c>
      <c r="E17" s="2" t="s">
        <v>73</v>
      </c>
      <c r="F17" s="187">
        <f>'管理シート（本体）'!CFS22</f>
        <v>0</v>
      </c>
      <c r="G17" s="182">
        <f>'R8.05'!I17</f>
        <v>583934</v>
      </c>
      <c r="H17" s="182">
        <f>'管理シート（本体）'!DB22</f>
        <v>0</v>
      </c>
      <c r="I17" s="182">
        <f t="shared" si="0"/>
        <v>583934</v>
      </c>
      <c r="J17" s="183"/>
    </row>
    <row r="18" spans="1:10">
      <c r="A18" s="3">
        <v>7</v>
      </c>
      <c r="B18" s="3"/>
      <c r="C18" s="146"/>
      <c r="D18" s="8">
        <v>1.5</v>
      </c>
      <c r="E18" s="2" t="s">
        <v>73</v>
      </c>
      <c r="F18" s="187">
        <f>'管理シート（本体）'!CFS23</f>
        <v>0</v>
      </c>
      <c r="G18" s="182">
        <f>'R8.05'!I18</f>
        <v>185778</v>
      </c>
      <c r="H18" s="182">
        <f>'管理シート（本体）'!DB23</f>
        <v>0</v>
      </c>
      <c r="I18" s="182">
        <f t="shared" si="0"/>
        <v>185778</v>
      </c>
      <c r="J18" s="183"/>
    </row>
    <row r="19" spans="1:10">
      <c r="A19" s="152"/>
      <c r="B19" s="152"/>
      <c r="C19" s="185"/>
      <c r="D19" s="8">
        <v>1.5</v>
      </c>
      <c r="E19" s="2" t="s">
        <v>74</v>
      </c>
      <c r="F19" s="187">
        <f>'管理シート（本体）'!CFS24</f>
        <v>0</v>
      </c>
      <c r="G19" s="182">
        <f>'R8.05'!I19</f>
        <v>187868</v>
      </c>
      <c r="H19" s="182">
        <f>'管理シート（本体）'!DB24</f>
        <v>0</v>
      </c>
      <c r="I19" s="182">
        <f t="shared" si="0"/>
        <v>187868</v>
      </c>
      <c r="J19" s="183"/>
    </row>
    <row r="20" spans="1:10">
      <c r="A20" s="2">
        <v>8</v>
      </c>
      <c r="B20" s="2"/>
      <c r="C20" s="147"/>
      <c r="D20" s="8">
        <v>1.5</v>
      </c>
      <c r="E20" s="2" t="s">
        <v>73</v>
      </c>
      <c r="F20" s="187">
        <f>'管理シート（本体）'!CFS25</f>
        <v>0</v>
      </c>
      <c r="G20" s="182">
        <f>'R8.05'!I20</f>
        <v>687856</v>
      </c>
      <c r="H20" s="182">
        <f>'管理シート（本体）'!DB25</f>
        <v>0</v>
      </c>
      <c r="I20" s="182">
        <f t="shared" si="0"/>
        <v>687856</v>
      </c>
      <c r="J20" s="183"/>
    </row>
    <row r="21" spans="1:10">
      <c r="A21" s="2">
        <v>9</v>
      </c>
      <c r="B21" s="2"/>
      <c r="C21" s="147"/>
      <c r="D21" s="8">
        <v>1.5</v>
      </c>
      <c r="E21" s="2" t="s">
        <v>73</v>
      </c>
      <c r="F21" s="187">
        <f>'管理シート（本体）'!CFS26</f>
        <v>0</v>
      </c>
      <c r="G21" s="182">
        <f>'R8.05'!I21</f>
        <v>117845</v>
      </c>
      <c r="H21" s="182">
        <f>'管理シート（本体）'!DB26</f>
        <v>0</v>
      </c>
      <c r="I21" s="182">
        <f t="shared" si="0"/>
        <v>117845</v>
      </c>
      <c r="J21" s="183"/>
    </row>
    <row r="22" spans="1:10">
      <c r="A22" s="2">
        <v>10</v>
      </c>
      <c r="B22" s="2"/>
      <c r="C22" s="147"/>
      <c r="D22" s="8">
        <v>1.5</v>
      </c>
      <c r="E22" s="2" t="s">
        <v>73</v>
      </c>
      <c r="F22" s="187">
        <f>'管理シート（本体）'!CFS27</f>
        <v>0</v>
      </c>
      <c r="G22" s="182">
        <f>'R8.05'!I22</f>
        <v>309401</v>
      </c>
      <c r="H22" s="182">
        <f>'管理シート（本体）'!DB27</f>
        <v>0</v>
      </c>
      <c r="I22" s="182">
        <f t="shared" si="0"/>
        <v>309401</v>
      </c>
      <c r="J22" s="183"/>
    </row>
    <row r="23" spans="1:10">
      <c r="A23" s="3">
        <v>11</v>
      </c>
      <c r="B23" s="3"/>
      <c r="C23" s="146"/>
      <c r="D23" s="8">
        <v>1.5</v>
      </c>
      <c r="E23" s="2" t="s">
        <v>73</v>
      </c>
      <c r="F23" s="187">
        <f>'管理シート（本体）'!CFS28</f>
        <v>0</v>
      </c>
      <c r="G23" s="182">
        <f>'R8.05'!I23</f>
        <v>136423</v>
      </c>
      <c r="H23" s="182">
        <f>'管理シート（本体）'!DB28</f>
        <v>0</v>
      </c>
      <c r="I23" s="182">
        <f t="shared" si="0"/>
        <v>136423</v>
      </c>
      <c r="J23" s="183"/>
    </row>
    <row r="24" spans="1:10">
      <c r="A24" s="319" t="s">
        <v>102</v>
      </c>
      <c r="B24" s="319"/>
      <c r="C24" s="319"/>
      <c r="D24" s="320">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19"/>
      <c r="B25" s="319"/>
      <c r="C25" s="319"/>
      <c r="D25" s="321"/>
      <c r="E25" s="178" t="s">
        <v>104</v>
      </c>
      <c r="F25" s="188">
        <f>SUMIFS($F$8:$F$23,$D$8:$D$23,$D$24,$E$8:$E$23,E25)</f>
        <v>0</v>
      </c>
      <c r="G25" s="182">
        <f>SUMIFS($G$8:$G$23,$D$8:$D$23,$D$24,$E$8:$E$23,E25)</f>
        <v>0</v>
      </c>
      <c r="H25" s="182">
        <f>SUMIFS($H$8:$H$23,$D$8:$D$23,$D$24,$E$8:$E$23,E25)</f>
        <v>0</v>
      </c>
      <c r="I25" s="182">
        <f>SUMIFS($I$8:$I$23,$D$8:$D$23,$D$24,$E$8:$E$23,E25)</f>
        <v>0</v>
      </c>
      <c r="J25" s="182"/>
    </row>
    <row r="26" spans="1:10">
      <c r="A26" s="319"/>
      <c r="B26" s="319"/>
      <c r="C26" s="319"/>
      <c r="D26" s="322"/>
      <c r="E26" s="184" t="s">
        <v>108</v>
      </c>
      <c r="F26" s="188">
        <f>SUMIFS($F$8:$F$23,$D$8:$D$23,$D$24,$E$8:$E$23,E26)</f>
        <v>0</v>
      </c>
      <c r="G26" s="182">
        <f>SUMIFS($G$8:$G$23,$D$8:$D$23,$D$24,$E$8:$E$23,E26)</f>
        <v>0</v>
      </c>
      <c r="H26" s="182">
        <f>SUMIFS($H$8:$H$23,$D$8:$D$23,$D$24,$E$8:$E$23,E26)</f>
        <v>0</v>
      </c>
      <c r="I26" s="182">
        <f>SUMIFS($I$8:$I$23,$D$8:$D$23,$D$24,$E$8:$E$23,E26)</f>
        <v>0</v>
      </c>
      <c r="J26" s="182"/>
    </row>
    <row r="27" spans="1:10">
      <c r="A27" s="319"/>
      <c r="B27" s="319"/>
      <c r="C27" s="319"/>
      <c r="D27" s="323">
        <v>1.3</v>
      </c>
      <c r="E27" s="178" t="s">
        <v>103</v>
      </c>
      <c r="F27" s="188">
        <f>SUMIFS($F$8:$F$23,$D$8:$D$23,$D$27,$E$8:$E$23,E27)</f>
        <v>0</v>
      </c>
      <c r="G27" s="182">
        <f>SUMIFS($G$8:$G$23,$D$8:$D$23,$D$27,$E$8:$E$23,E27)</f>
        <v>0</v>
      </c>
      <c r="H27" s="182">
        <f>SUMIFS($H$8:$H$23,$D$8:$D$23,$D$27,$E$8:$E$23,E27)</f>
        <v>0</v>
      </c>
      <c r="I27" s="182">
        <f>SUMIFS($I$8:$I$23,$D$8:$D$23,$D$27,$E$8:$E$23,E27)</f>
        <v>0</v>
      </c>
      <c r="J27" s="182"/>
    </row>
    <row r="28" spans="1:10">
      <c r="A28" s="319"/>
      <c r="B28" s="319"/>
      <c r="C28" s="319"/>
      <c r="D28" s="323"/>
      <c r="E28" s="178" t="s">
        <v>104</v>
      </c>
      <c r="F28" s="188">
        <f>SUMIFS($F$8:$F$23,$D$8:$D$23,$D$27,$E$8:$E$23,E28)</f>
        <v>0</v>
      </c>
      <c r="G28" s="182">
        <f>SUMIFS($G$8:$G$23,$D$8:$D$23,$D$27,$E$8:$E$23,E28)</f>
        <v>0</v>
      </c>
      <c r="H28" s="182">
        <f>SUMIFS($H$8:$H$23,$D$8:$D$23,$D$27,$E$8:$E$23,E28)</f>
        <v>0</v>
      </c>
      <c r="I28" s="182">
        <f>SUMIFS($I$8:$I$23,$D$8:$D$23,$D$27,$E$8:$E$23,E28)</f>
        <v>0</v>
      </c>
      <c r="J28" s="182"/>
    </row>
    <row r="29" spans="1:10">
      <c r="A29" s="319"/>
      <c r="B29" s="319"/>
      <c r="C29" s="319"/>
      <c r="D29" s="323"/>
      <c r="E29" s="184" t="s">
        <v>108</v>
      </c>
      <c r="F29" s="188">
        <f>SUMIFS($F$8:$F$23,$D$8:$D$23,$D$27,$E$8:$E$23,E29)</f>
        <v>0</v>
      </c>
      <c r="G29" s="182">
        <f>SUMIFS($G$8:$G$23,$D$8:$D$23,$D$27,$E$8:$E$23,E29)</f>
        <v>0</v>
      </c>
      <c r="H29" s="182">
        <f>SUMIFS($H$8:$H$23,$D$8:$D$23,$D$27,$E$8:$E$23,E29)</f>
        <v>0</v>
      </c>
      <c r="I29" s="182">
        <f>SUMIFS($I$8:$I$23,$D$8:$D$23,$D$27,$E$8:$E$23,E29)</f>
        <v>0</v>
      </c>
      <c r="J29" s="182"/>
    </row>
    <row r="30" spans="1:10">
      <c r="A30" s="319"/>
      <c r="B30" s="319"/>
      <c r="C30" s="319"/>
      <c r="D30" s="323">
        <v>1.5</v>
      </c>
      <c r="E30" s="178" t="s">
        <v>103</v>
      </c>
      <c r="F30" s="188">
        <f>SUMIFS($F$8:$F$23,$D$8:$D$23,$D$30,$E$8:$E$23,E30)</f>
        <v>0</v>
      </c>
      <c r="G30" s="182">
        <f>SUMIFS($G$8:$G$23,$D$8:$D$23,$D$30,$E$8:$E$23,E30)</f>
        <v>3521837</v>
      </c>
      <c r="H30" s="182">
        <f>SUMIFS($H$8:$H$23,$D$8:$D$23,$D$30,$E$8:$E$23,E30)</f>
        <v>0</v>
      </c>
      <c r="I30" s="182">
        <f>SUMIFS($I$8:$I$23,$D$8:$D$23,$D$30,$E$8:$E$23,E30)</f>
        <v>3521837</v>
      </c>
      <c r="J30" s="182"/>
    </row>
    <row r="31" spans="1:10">
      <c r="A31" s="319"/>
      <c r="B31" s="319"/>
      <c r="C31" s="319"/>
      <c r="D31" s="323"/>
      <c r="E31" s="178" t="s">
        <v>104</v>
      </c>
      <c r="F31" s="188">
        <f>SUMIFS($F$8:$F$23,$D$8:$D$23,$D$30,$E$8:$E$23,E31)</f>
        <v>0</v>
      </c>
      <c r="G31" s="182">
        <f>SUMIFS($G$8:$G$23,$D$8:$D$23,$D$30,$E$8:$E$23,E31)</f>
        <v>964718</v>
      </c>
      <c r="H31" s="182">
        <f>SUMIFS($H$8:$H$23,$D$8:$D$23,$D$30,$E$8:$E$23,E31)</f>
        <v>0</v>
      </c>
      <c r="I31" s="182">
        <f>SUMIFS($I$8:$I$23,$D$8:$D$23,$D$30,$E$8:$E$23,E31)</f>
        <v>964718</v>
      </c>
      <c r="J31" s="182"/>
    </row>
    <row r="32" spans="1:10">
      <c r="A32" s="319"/>
      <c r="B32" s="319"/>
      <c r="C32" s="319"/>
      <c r="D32" s="323"/>
      <c r="E32" s="184" t="s">
        <v>108</v>
      </c>
      <c r="F32" s="188">
        <f>SUMIFS($F$8:$F$23,$D$8:$D$23,$D$30,$E$8:$E$23,E32)</f>
        <v>0</v>
      </c>
      <c r="G32" s="182">
        <f>SUMIFS($G$8:$G$23,$D$8:$D$23,$D$30,$E$8:$E$23,E32)</f>
        <v>508050</v>
      </c>
      <c r="H32" s="182">
        <f>SUMIFS($H$8:$H$23,$D$8:$D$23,$D$30,$E$8:$E$23,E32)</f>
        <v>0</v>
      </c>
      <c r="I32" s="182">
        <f>SUMIFS($I$8:$I$23,$D$8:$D$23,$D$30,$E$8:$E$23,E32)</f>
        <v>508050</v>
      </c>
      <c r="J32" s="182"/>
    </row>
    <row r="33" spans="1:10">
      <c r="A33" s="319"/>
      <c r="B33" s="319"/>
      <c r="C33" s="319"/>
      <c r="D33" s="323">
        <v>1.7</v>
      </c>
      <c r="E33" s="178" t="s">
        <v>103</v>
      </c>
      <c r="F33" s="188">
        <f>SUMIFS($F$8:$F$23,$D$8:$D$23,$D$33,$E$8:$E$23,E33)</f>
        <v>0</v>
      </c>
      <c r="G33" s="182">
        <f>SUMIFS($G$8:$G$23,$D$8:$D$23,$D$33,$E$8:$E$23,E33)</f>
        <v>0</v>
      </c>
      <c r="H33" s="182">
        <f>SUMIFS($H$8:$H$23,$D$8:$D$23,$D$33,$E$8:$E$23,E33)</f>
        <v>0</v>
      </c>
      <c r="I33" s="182">
        <f>SUMIFS($I$8:$I$23,$D$8:$D$23,$D$33,$E$8:$E$23,E33)</f>
        <v>0</v>
      </c>
      <c r="J33" s="182"/>
    </row>
    <row r="34" spans="1:10">
      <c r="A34" s="319"/>
      <c r="B34" s="319"/>
      <c r="C34" s="319"/>
      <c r="D34" s="323"/>
      <c r="E34" s="178" t="s">
        <v>104</v>
      </c>
      <c r="F34" s="188">
        <f>SUMIFS($F$8:$F$23,$D$8:$D$23,$D$33,$E$8:$E$23,E34)</f>
        <v>0</v>
      </c>
      <c r="G34" s="182">
        <f>SUMIFS($G$8:$G$23,$D$8:$D$23,$D$33,$E$8:$E$23,E34)</f>
        <v>0</v>
      </c>
      <c r="H34" s="182">
        <f>SUMIFS($H$8:$H$23,$D$8:$D$23,$D$33,$E$8:$E$23,E34)</f>
        <v>0</v>
      </c>
      <c r="I34" s="182">
        <f>SUMIFS($I$8:$I$23,$D$8:$D$23,$D$33,$E$8:$E$23,E34)</f>
        <v>0</v>
      </c>
      <c r="J34" s="182"/>
    </row>
    <row r="35" spans="1:10">
      <c r="A35" s="319"/>
      <c r="B35" s="319"/>
      <c r="C35" s="319"/>
      <c r="D35" s="323"/>
      <c r="E35" s="184" t="s">
        <v>108</v>
      </c>
      <c r="F35" s="188">
        <f>SUMIFS($F$8:$F$23,$D$8:$D$23,$D$33,$E$8:$E$23,E35)</f>
        <v>0</v>
      </c>
      <c r="G35" s="182">
        <f>SUMIFS($G$8:$G$23,$D$8:$D$23,$D$33,$E$8:$E$23,E35)</f>
        <v>0</v>
      </c>
      <c r="H35" s="182">
        <f>SUMIFS($H$8:$H$23,$D$8:$D$23,$D$33,$E$8:$E$23,E35)</f>
        <v>0</v>
      </c>
      <c r="I35" s="182">
        <f>SUMIFS($I$8:$I$23,$D$8:$D$23,$D$33,$E$8:$E$23,E35)</f>
        <v>0</v>
      </c>
      <c r="J35" s="182"/>
    </row>
    <row r="36" spans="1:10">
      <c r="A36" s="319"/>
      <c r="B36" s="319"/>
      <c r="C36" s="319"/>
      <c r="D36" s="319" t="s">
        <v>105</v>
      </c>
      <c r="E36" s="319"/>
      <c r="F36" s="188">
        <f>SUM(F8:F23)</f>
        <v>0</v>
      </c>
      <c r="G36" s="182">
        <f>SUM(G8:G23)</f>
        <v>4994605</v>
      </c>
      <c r="H36" s="182">
        <f>SUM(H8:H23)</f>
        <v>0</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900-000000000000}">
      <formula1>$AD$4:$AD$7</formula1>
    </dataValidation>
    <dataValidation type="list" allowBlank="1" showInputMessage="1" showErrorMessage="1" sqref="E8:E23" xr:uid="{00000000-0002-0000-09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6"/>
  <sheetViews>
    <sheetView topLeftCell="A4" zoomScale="90" zoomScaleNormal="90" workbookViewId="0">
      <selection activeCell="G19" sqref="G19"/>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91</v>
      </c>
    </row>
    <row r="2" spans="1:10">
      <c r="A2" s="175" t="s">
        <v>92</v>
      </c>
    </row>
    <row r="3" spans="1:10">
      <c r="A3" s="177" t="s">
        <v>93</v>
      </c>
    </row>
    <row r="4" spans="1:10">
      <c r="A4" s="175" t="s">
        <v>119</v>
      </c>
    </row>
    <row r="5" spans="1:10">
      <c r="A5" s="175" t="s">
        <v>106</v>
      </c>
    </row>
    <row r="6" spans="1:10">
      <c r="A6" s="175" t="s">
        <v>94</v>
      </c>
    </row>
    <row r="7" spans="1:10" ht="93.75">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'管理シート（本体）'!BC13</f>
        <v>100</v>
      </c>
      <c r="G8" s="182">
        <v>44800</v>
      </c>
      <c r="H8" s="182">
        <f>'管理シート（本体）'!BF13</f>
        <v>1000</v>
      </c>
      <c r="I8" s="182">
        <f>G8-H8</f>
        <v>43800</v>
      </c>
      <c r="J8" s="183"/>
    </row>
    <row r="9" spans="1:10">
      <c r="A9" s="152"/>
      <c r="B9" s="152"/>
      <c r="C9" s="185"/>
      <c r="D9" s="8">
        <v>1.5</v>
      </c>
      <c r="E9" s="2" t="s">
        <v>74</v>
      </c>
      <c r="F9" s="187">
        <f>'管理シート（本体）'!BC14</f>
        <v>200</v>
      </c>
      <c r="G9" s="182">
        <v>151200</v>
      </c>
      <c r="H9" s="182">
        <f>'管理シート（本体）'!BF14</f>
        <v>2500</v>
      </c>
      <c r="I9" s="182">
        <f t="shared" ref="I9:I23" si="0">G9-H9</f>
        <v>148700</v>
      </c>
      <c r="J9" s="183"/>
    </row>
    <row r="10" spans="1:10">
      <c r="A10" s="3">
        <v>2</v>
      </c>
      <c r="B10" s="3"/>
      <c r="C10" s="146"/>
      <c r="D10" s="8">
        <v>1.5</v>
      </c>
      <c r="E10" s="2" t="s">
        <v>73</v>
      </c>
      <c r="F10" s="187">
        <f>'管理シート（本体）'!BC15</f>
        <v>300</v>
      </c>
      <c r="G10" s="182">
        <v>428400</v>
      </c>
      <c r="H10" s="182">
        <f>'管理シート（本体）'!BF15</f>
        <v>3000</v>
      </c>
      <c r="I10" s="182">
        <f t="shared" si="0"/>
        <v>425400</v>
      </c>
      <c r="J10" s="183"/>
    </row>
    <row r="11" spans="1:10">
      <c r="A11" s="5"/>
      <c r="B11" s="5"/>
      <c r="C11" s="186"/>
      <c r="D11" s="8">
        <v>1.5</v>
      </c>
      <c r="E11" s="2" t="s">
        <v>74</v>
      </c>
      <c r="F11" s="187">
        <f>'管理シート（本体）'!BC16</f>
        <v>400</v>
      </c>
      <c r="G11" s="182">
        <v>174900</v>
      </c>
      <c r="H11" s="182">
        <f>'管理シート（本体）'!BF16</f>
        <v>5000</v>
      </c>
      <c r="I11" s="182">
        <f t="shared" si="0"/>
        <v>169900</v>
      </c>
      <c r="J11" s="183"/>
    </row>
    <row r="12" spans="1:10">
      <c r="A12" s="152"/>
      <c r="B12" s="152"/>
      <c r="C12" s="185"/>
      <c r="D12" s="8">
        <v>1.5</v>
      </c>
      <c r="E12" s="2" t="s">
        <v>20</v>
      </c>
      <c r="F12" s="187">
        <f>'管理シート（本体）'!BC17</f>
        <v>500</v>
      </c>
      <c r="G12" s="182">
        <v>513300</v>
      </c>
      <c r="H12" s="182">
        <f>'管理シート（本体）'!BF17</f>
        <v>5250</v>
      </c>
      <c r="I12" s="182">
        <f t="shared" si="0"/>
        <v>508050</v>
      </c>
      <c r="J12" s="183"/>
    </row>
    <row r="13" spans="1:10">
      <c r="A13" s="2">
        <v>3</v>
      </c>
      <c r="B13" s="2"/>
      <c r="C13" s="147"/>
      <c r="D13" s="8">
        <v>1.5</v>
      </c>
      <c r="E13" s="2" t="s">
        <v>73</v>
      </c>
      <c r="F13" s="187">
        <f>'管理シート（本体）'!BC18</f>
        <v>600</v>
      </c>
      <c r="G13" s="182">
        <v>350800</v>
      </c>
      <c r="H13" s="182">
        <f>'管理シート（本体）'!BF18</f>
        <v>6000</v>
      </c>
      <c r="I13" s="182">
        <f t="shared" si="0"/>
        <v>344800</v>
      </c>
      <c r="J13" s="183"/>
    </row>
    <row r="14" spans="1:10">
      <c r="A14" s="3">
        <v>4</v>
      </c>
      <c r="B14" s="3"/>
      <c r="C14" s="146"/>
      <c r="D14" s="8">
        <v>1.5</v>
      </c>
      <c r="E14" s="2" t="s">
        <v>73</v>
      </c>
      <c r="F14" s="187">
        <f>'管理シート（本体）'!BC19</f>
        <v>700</v>
      </c>
      <c r="G14" s="182">
        <v>693600</v>
      </c>
      <c r="H14" s="182">
        <f>'管理シート（本体）'!BF19</f>
        <v>7000</v>
      </c>
      <c r="I14" s="182">
        <f t="shared" si="0"/>
        <v>686600</v>
      </c>
      <c r="J14" s="183"/>
    </row>
    <row r="15" spans="1:10">
      <c r="A15" s="152"/>
      <c r="B15" s="152"/>
      <c r="C15" s="185"/>
      <c r="D15" s="8">
        <v>1.5</v>
      </c>
      <c r="E15" s="2" t="s">
        <v>74</v>
      </c>
      <c r="F15" s="187">
        <f>'管理シート（本体）'!BC20</f>
        <v>800</v>
      </c>
      <c r="G15" s="182">
        <v>274300</v>
      </c>
      <c r="H15" s="182">
        <f>'管理シート（本体）'!BF20</f>
        <v>10000</v>
      </c>
      <c r="I15" s="182">
        <f t="shared" si="0"/>
        <v>264300</v>
      </c>
      <c r="J15" s="183"/>
    </row>
    <row r="16" spans="1:10">
      <c r="A16" s="2">
        <v>5</v>
      </c>
      <c r="B16" s="2"/>
      <c r="C16" s="147"/>
      <c r="D16" s="8">
        <v>1.5</v>
      </c>
      <c r="E16" s="2" t="s">
        <v>74</v>
      </c>
      <c r="F16" s="187">
        <f>'管理シート（本体）'!BC21</f>
        <v>900</v>
      </c>
      <c r="G16" s="182">
        <v>205200</v>
      </c>
      <c r="H16" s="182">
        <f>'管理シート（本体）'!BF21</f>
        <v>11250</v>
      </c>
      <c r="I16" s="182">
        <f t="shared" si="0"/>
        <v>193950</v>
      </c>
      <c r="J16" s="183"/>
    </row>
    <row r="17" spans="1:10">
      <c r="A17" s="2">
        <v>6</v>
      </c>
      <c r="B17" s="2"/>
      <c r="C17" s="147"/>
      <c r="D17" s="8">
        <v>1.5</v>
      </c>
      <c r="E17" s="2" t="s">
        <v>73</v>
      </c>
      <c r="F17" s="187">
        <f>'管理シート（本体）'!BC22</f>
        <v>1111.0999999999999</v>
      </c>
      <c r="G17" s="182">
        <v>595600</v>
      </c>
      <c r="H17" s="182">
        <f>'管理シート（本体）'!BF22</f>
        <v>11666</v>
      </c>
      <c r="I17" s="182">
        <f t="shared" si="0"/>
        <v>583934</v>
      </c>
      <c r="J17" s="183"/>
    </row>
    <row r="18" spans="1:10">
      <c r="A18" s="3">
        <v>7</v>
      </c>
      <c r="B18" s="3"/>
      <c r="C18" s="146"/>
      <c r="D18" s="8">
        <v>1.5</v>
      </c>
      <c r="E18" s="2" t="s">
        <v>73</v>
      </c>
      <c r="F18" s="187">
        <f>'管理シート（本体）'!BC23</f>
        <v>2222.1999999999998</v>
      </c>
      <c r="G18" s="182">
        <v>208000</v>
      </c>
      <c r="H18" s="182">
        <f>'管理シート（本体）'!BF23</f>
        <v>22222</v>
      </c>
      <c r="I18" s="182">
        <f t="shared" si="0"/>
        <v>185778</v>
      </c>
      <c r="J18" s="183"/>
    </row>
    <row r="19" spans="1:10">
      <c r="A19" s="152"/>
      <c r="B19" s="152"/>
      <c r="C19" s="185"/>
      <c r="D19" s="8">
        <v>1.5</v>
      </c>
      <c r="E19" s="2" t="s">
        <v>74</v>
      </c>
      <c r="F19" s="187">
        <f>'管理シート（本体）'!BC24</f>
        <v>3333.3</v>
      </c>
      <c r="G19" s="182">
        <v>246200</v>
      </c>
      <c r="H19" s="182">
        <f>'管理シート（本体）'!BF24</f>
        <v>58332</v>
      </c>
      <c r="I19" s="182">
        <f t="shared" si="0"/>
        <v>187868</v>
      </c>
      <c r="J19" s="183"/>
    </row>
    <row r="20" spans="1:10">
      <c r="A20" s="2">
        <v>8</v>
      </c>
      <c r="B20" s="2"/>
      <c r="C20" s="147"/>
      <c r="D20" s="8">
        <v>1.5</v>
      </c>
      <c r="E20" s="2" t="s">
        <v>73</v>
      </c>
      <c r="F20" s="187">
        <f>'管理シート（本体）'!BC25</f>
        <v>4444.3999999999996</v>
      </c>
      <c r="G20" s="182">
        <v>732300</v>
      </c>
      <c r="H20" s="182">
        <f>'管理シート（本体）'!BF25</f>
        <v>44444</v>
      </c>
      <c r="I20" s="182">
        <f t="shared" si="0"/>
        <v>687856</v>
      </c>
      <c r="J20" s="183"/>
    </row>
    <row r="21" spans="1:10">
      <c r="A21" s="2">
        <v>9</v>
      </c>
      <c r="B21" s="2"/>
      <c r="C21" s="147"/>
      <c r="D21" s="8">
        <v>1.5</v>
      </c>
      <c r="E21" s="2" t="s">
        <v>73</v>
      </c>
      <c r="F21" s="187">
        <f>'管理シート（本体）'!BC26</f>
        <v>5555.5</v>
      </c>
      <c r="G21" s="182">
        <v>173400</v>
      </c>
      <c r="H21" s="182">
        <f>'管理シート（本体）'!BF26</f>
        <v>55555</v>
      </c>
      <c r="I21" s="182">
        <f t="shared" si="0"/>
        <v>117845</v>
      </c>
      <c r="J21" s="183"/>
    </row>
    <row r="22" spans="1:10">
      <c r="A22" s="2">
        <v>10</v>
      </c>
      <c r="B22" s="2"/>
      <c r="C22" s="147"/>
      <c r="D22" s="8">
        <v>1.5</v>
      </c>
      <c r="E22" s="2" t="s">
        <v>73</v>
      </c>
      <c r="F22" s="187">
        <f>'管理シート（本体）'!BC27</f>
        <v>6666.6</v>
      </c>
      <c r="G22" s="182">
        <v>379400</v>
      </c>
      <c r="H22" s="182">
        <f>'管理シート（本体）'!BF27</f>
        <v>69999</v>
      </c>
      <c r="I22" s="182">
        <f t="shared" si="0"/>
        <v>309401</v>
      </c>
      <c r="J22" s="183"/>
    </row>
    <row r="23" spans="1:10">
      <c r="A23" s="3">
        <v>11</v>
      </c>
      <c r="B23" s="3"/>
      <c r="C23" s="146"/>
      <c r="D23" s="8">
        <v>1.5</v>
      </c>
      <c r="E23" s="2" t="s">
        <v>73</v>
      </c>
      <c r="F23" s="187">
        <f>'管理シート（本体）'!BC28</f>
        <v>7777.7</v>
      </c>
      <c r="G23" s="182">
        <v>214200</v>
      </c>
      <c r="H23" s="182">
        <f>'管理シート（本体）'!BF28</f>
        <v>77777</v>
      </c>
      <c r="I23" s="182">
        <f t="shared" si="0"/>
        <v>136423</v>
      </c>
      <c r="J23" s="183"/>
    </row>
    <row r="24" spans="1:10">
      <c r="A24" s="319" t="s">
        <v>102</v>
      </c>
      <c r="B24" s="319"/>
      <c r="C24" s="319"/>
      <c r="D24" s="320">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19"/>
      <c r="B25" s="319"/>
      <c r="C25" s="319"/>
      <c r="D25" s="321"/>
      <c r="E25" s="178" t="s">
        <v>104</v>
      </c>
      <c r="F25" s="188">
        <f>SUMIFS($F$8:$F$23,$D$8:$D$23,$D$24,$E$8:$E$23,E25)</f>
        <v>0</v>
      </c>
      <c r="G25" s="182">
        <f>SUMIFS($G$8:$G$23,$D$8:$D$23,$D$24,$E$8:$E$23,E25)</f>
        <v>0</v>
      </c>
      <c r="H25" s="182">
        <f>SUMIFS($H$8:$H$23,$D$8:$D$23,$D$24,$E$8:$E$23,E25)</f>
        <v>0</v>
      </c>
      <c r="I25" s="182">
        <f>SUMIFS($I$8:$I$23,$D$8:$D$23,$D$24,$E$8:$E$23,E25)</f>
        <v>0</v>
      </c>
      <c r="J25" s="182"/>
    </row>
    <row r="26" spans="1:10">
      <c r="A26" s="319"/>
      <c r="B26" s="319"/>
      <c r="C26" s="319"/>
      <c r="D26" s="322"/>
      <c r="E26" s="184" t="s">
        <v>108</v>
      </c>
      <c r="F26" s="188">
        <f>SUMIFS($F$8:$F$23,$D$8:$D$23,$D$24,$E$8:$E$23,E26)</f>
        <v>0</v>
      </c>
      <c r="G26" s="182">
        <f>SUMIFS($G$8:$G$23,$D$8:$D$23,$D$24,$E$8:$E$23,E26)</f>
        <v>0</v>
      </c>
      <c r="H26" s="182">
        <f>SUMIFS($H$8:$H$23,$D$8:$D$23,$D$24,$E$8:$E$23,E26)</f>
        <v>0</v>
      </c>
      <c r="I26" s="182">
        <f>SUMIFS($I$8:$I$23,$D$8:$D$23,$D$24,$E$8:$E$23,E26)</f>
        <v>0</v>
      </c>
      <c r="J26" s="182"/>
    </row>
    <row r="27" spans="1:10">
      <c r="A27" s="319"/>
      <c r="B27" s="319"/>
      <c r="C27" s="319"/>
      <c r="D27" s="323">
        <v>1.3</v>
      </c>
      <c r="E27" s="178" t="s">
        <v>103</v>
      </c>
      <c r="F27" s="188">
        <f>SUMIFS($F$8:$F$23,$D$8:$D$23,$D$27,$E$8:$E$23,E27)</f>
        <v>0</v>
      </c>
      <c r="G27" s="182">
        <f>SUMIFS($G$8:$G$23,$D$8:$D$23,$D$27,$E$8:$E$23,E27)</f>
        <v>0</v>
      </c>
      <c r="H27" s="182">
        <f>SUMIFS($H$8:$H$23,$D$8:$D$23,$D$27,$E$8:$E$23,E27)</f>
        <v>0</v>
      </c>
      <c r="I27" s="182">
        <f>SUMIFS($I$8:$I$23,$D$8:$D$23,$D$27,$E$8:$E$23,E27)</f>
        <v>0</v>
      </c>
      <c r="J27" s="182"/>
    </row>
    <row r="28" spans="1:10">
      <c r="A28" s="319"/>
      <c r="B28" s="319"/>
      <c r="C28" s="319"/>
      <c r="D28" s="323"/>
      <c r="E28" s="178" t="s">
        <v>104</v>
      </c>
      <c r="F28" s="188">
        <f>SUMIFS($F$8:$F$23,$D$8:$D$23,$D$27,$E$8:$E$23,E28)</f>
        <v>0</v>
      </c>
      <c r="G28" s="182">
        <f>SUMIFS($G$8:$G$23,$D$8:$D$23,$D$27,$E$8:$E$23,E28)</f>
        <v>0</v>
      </c>
      <c r="H28" s="182">
        <f>SUMIFS($H$8:$H$23,$D$8:$D$23,$D$27,$E$8:$E$23,E28)</f>
        <v>0</v>
      </c>
      <c r="I28" s="182">
        <f>SUMIFS($I$8:$I$23,$D$8:$D$23,$D$27,$E$8:$E$23,E28)</f>
        <v>0</v>
      </c>
      <c r="J28" s="182"/>
    </row>
    <row r="29" spans="1:10">
      <c r="A29" s="319"/>
      <c r="B29" s="319"/>
      <c r="C29" s="319"/>
      <c r="D29" s="323"/>
      <c r="E29" s="184" t="s">
        <v>108</v>
      </c>
      <c r="F29" s="188">
        <f>SUMIFS($F$8:$F$23,$D$8:$D$23,$D$27,$E$8:$E$23,E29)</f>
        <v>0</v>
      </c>
      <c r="G29" s="182">
        <f>SUMIFS($G$8:$G$23,$D$8:$D$23,$D$27,$E$8:$E$23,E29)</f>
        <v>0</v>
      </c>
      <c r="H29" s="182">
        <f>SUMIFS($H$8:$H$23,$D$8:$D$23,$D$27,$E$8:$E$23,E29)</f>
        <v>0</v>
      </c>
      <c r="I29" s="182">
        <f>SUMIFS($I$8:$I$23,$D$8:$D$23,$D$27,$E$8:$E$23,E29)</f>
        <v>0</v>
      </c>
      <c r="J29" s="182"/>
    </row>
    <row r="30" spans="1:10">
      <c r="A30" s="319"/>
      <c r="B30" s="319"/>
      <c r="C30" s="319"/>
      <c r="D30" s="323">
        <v>1.5</v>
      </c>
      <c r="E30" s="178" t="s">
        <v>103</v>
      </c>
      <c r="F30" s="188">
        <f>SUMIFS($F$8:$F$23,$D$8:$D$23,$D$30,$E$8:$E$23,E30)</f>
        <v>29477.5</v>
      </c>
      <c r="G30" s="182">
        <f>SUMIFS($G$8:$G$23,$D$8:$D$23,$D$30,$E$8:$E$23,E30)</f>
        <v>3820500</v>
      </c>
      <c r="H30" s="182">
        <f>SUMIFS($H$8:$H$23,$D$8:$D$23,$D$30,$E$8:$E$23,E30)</f>
        <v>298663</v>
      </c>
      <c r="I30" s="182">
        <f>SUMIFS($I$8:$I$23,$D$8:$D$23,$D$30,$E$8:$E$23,E30)</f>
        <v>3521837</v>
      </c>
      <c r="J30" s="182"/>
    </row>
    <row r="31" spans="1:10">
      <c r="A31" s="319"/>
      <c r="B31" s="319"/>
      <c r="C31" s="319"/>
      <c r="D31" s="323"/>
      <c r="E31" s="178" t="s">
        <v>104</v>
      </c>
      <c r="F31" s="188">
        <f>SUMIFS($F$8:$F$23,$D$8:$D$23,$D$30,$E$8:$E$23,E31)</f>
        <v>5633.3</v>
      </c>
      <c r="G31" s="182">
        <f>SUMIFS($G$8:$G$23,$D$8:$D$23,$D$30,$E$8:$E$23,E31)</f>
        <v>1051800</v>
      </c>
      <c r="H31" s="182">
        <f>SUMIFS($H$8:$H$23,$D$8:$D$23,$D$30,$E$8:$E$23,E31)</f>
        <v>87082</v>
      </c>
      <c r="I31" s="182">
        <f>SUMIFS($I$8:$I$23,$D$8:$D$23,$D$30,$E$8:$E$23,E31)</f>
        <v>964718</v>
      </c>
      <c r="J31" s="182"/>
    </row>
    <row r="32" spans="1:10">
      <c r="A32" s="319"/>
      <c r="B32" s="319"/>
      <c r="C32" s="319"/>
      <c r="D32" s="323"/>
      <c r="E32" s="184" t="s">
        <v>108</v>
      </c>
      <c r="F32" s="188">
        <f>SUMIFS($F$8:$F$23,$D$8:$D$23,$D$30,$E$8:$E$23,E32)</f>
        <v>500</v>
      </c>
      <c r="G32" s="182">
        <f>SUMIFS($G$8:$G$23,$D$8:$D$23,$D$30,$E$8:$E$23,E32)</f>
        <v>513300</v>
      </c>
      <c r="H32" s="182">
        <f>SUMIFS($H$8:$H$23,$D$8:$D$23,$D$30,$E$8:$E$23,E32)</f>
        <v>5250</v>
      </c>
      <c r="I32" s="182">
        <f>SUMIFS($I$8:$I$23,$D$8:$D$23,$D$30,$E$8:$E$23,E32)</f>
        <v>508050</v>
      </c>
      <c r="J32" s="182"/>
    </row>
    <row r="33" spans="1:10">
      <c r="A33" s="319"/>
      <c r="B33" s="319"/>
      <c r="C33" s="319"/>
      <c r="D33" s="323">
        <v>1.7</v>
      </c>
      <c r="E33" s="178" t="s">
        <v>103</v>
      </c>
      <c r="F33" s="188">
        <f>SUMIFS($F$8:$F$23,$D$8:$D$23,$D$33,$E$8:$E$23,E33)</f>
        <v>0</v>
      </c>
      <c r="G33" s="182">
        <f>SUMIFS($G$8:$G$23,$D$8:$D$23,$D$33,$E$8:$E$23,E33)</f>
        <v>0</v>
      </c>
      <c r="H33" s="182">
        <f>SUMIFS($H$8:$H$23,$D$8:$D$23,$D$33,$E$8:$E$23,E33)</f>
        <v>0</v>
      </c>
      <c r="I33" s="182">
        <f>SUMIFS($I$8:$I$23,$D$8:$D$23,$D$33,$E$8:$E$23,E33)</f>
        <v>0</v>
      </c>
      <c r="J33" s="182"/>
    </row>
    <row r="34" spans="1:10">
      <c r="A34" s="319"/>
      <c r="B34" s="319"/>
      <c r="C34" s="319"/>
      <c r="D34" s="323"/>
      <c r="E34" s="178" t="s">
        <v>104</v>
      </c>
      <c r="F34" s="188">
        <f>SUMIFS($F$8:$F$23,$D$8:$D$23,$D$33,$E$8:$E$23,E34)</f>
        <v>0</v>
      </c>
      <c r="G34" s="182">
        <f>SUMIFS($G$8:$G$23,$D$8:$D$23,$D$33,$E$8:$E$23,E34)</f>
        <v>0</v>
      </c>
      <c r="H34" s="182">
        <f>SUMIFS($H$8:$H$23,$D$8:$D$23,$D$33,$E$8:$E$23,E34)</f>
        <v>0</v>
      </c>
      <c r="I34" s="182">
        <f>SUMIFS($I$8:$I$23,$D$8:$D$23,$D$33,$E$8:$E$23,E34)</f>
        <v>0</v>
      </c>
      <c r="J34" s="182"/>
    </row>
    <row r="35" spans="1:10">
      <c r="A35" s="319"/>
      <c r="B35" s="319"/>
      <c r="C35" s="319"/>
      <c r="D35" s="323"/>
      <c r="E35" s="184" t="s">
        <v>108</v>
      </c>
      <c r="F35" s="188">
        <f>SUMIFS($F$8:$F$23,$D$8:$D$23,$D$33,$E$8:$E$23,E35)</f>
        <v>0</v>
      </c>
      <c r="G35" s="182">
        <f>SUMIFS($G$8:$G$23,$D$8:$D$23,$D$33,$E$8:$E$23,E35)</f>
        <v>0</v>
      </c>
      <c r="H35" s="182">
        <f>SUMIFS($H$8:$H$23,$D$8:$D$23,$D$33,$E$8:$E$23,E35)</f>
        <v>0</v>
      </c>
      <c r="I35" s="182">
        <f>SUMIFS($I$8:$I$23,$D$8:$D$23,$D$33,$E$8:$E$23,E35)</f>
        <v>0</v>
      </c>
      <c r="J35" s="182"/>
    </row>
    <row r="36" spans="1:10">
      <c r="A36" s="319"/>
      <c r="B36" s="319"/>
      <c r="C36" s="319"/>
      <c r="D36" s="319" t="s">
        <v>105</v>
      </c>
      <c r="E36" s="319"/>
      <c r="F36" s="188">
        <f>SUM(F8:F23)</f>
        <v>35610.799999999996</v>
      </c>
      <c r="G36" s="182">
        <f>SUM(G8:G23)</f>
        <v>5385600</v>
      </c>
      <c r="H36" s="182">
        <f>SUM(H8:H23)</f>
        <v>390995</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100-000000000000}">
      <formula1>$AD$4:$AD$7</formula1>
    </dataValidation>
    <dataValidation type="list" allowBlank="1" showInputMessage="1" showErrorMessage="1" sqref="E8:E23" xr:uid="{00000000-0002-0000-01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6"/>
  <sheetViews>
    <sheetView topLeftCell="A4" zoomScale="90" zoomScaleNormal="90" workbookViewId="0">
      <selection activeCell="H14" sqref="H14"/>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91</v>
      </c>
    </row>
    <row r="2" spans="1:10">
      <c r="A2" s="175" t="s">
        <v>92</v>
      </c>
    </row>
    <row r="3" spans="1:10">
      <c r="A3" s="177" t="s">
        <v>107</v>
      </c>
    </row>
    <row r="4" spans="1:10">
      <c r="A4" s="175" t="s">
        <v>119</v>
      </c>
    </row>
    <row r="5" spans="1:10">
      <c r="A5" s="175" t="s">
        <v>106</v>
      </c>
    </row>
    <row r="6" spans="1:10">
      <c r="A6" s="175" t="s">
        <v>94</v>
      </c>
    </row>
    <row r="7" spans="1:10" ht="93.75">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'管理シート（本体）'!BI13</f>
        <v>0</v>
      </c>
      <c r="G8" s="182">
        <f>'R7.10'!I8</f>
        <v>43800</v>
      </c>
      <c r="H8" s="182">
        <f>'管理シート（本体）'!BL13</f>
        <v>0</v>
      </c>
      <c r="I8" s="182">
        <f>G8-H8</f>
        <v>43800</v>
      </c>
      <c r="J8" s="183"/>
    </row>
    <row r="9" spans="1:10">
      <c r="A9" s="152"/>
      <c r="B9" s="152"/>
      <c r="C9" s="185"/>
      <c r="D9" s="8">
        <v>1.5</v>
      </c>
      <c r="E9" s="2" t="s">
        <v>74</v>
      </c>
      <c r="F9" s="187">
        <f>'管理シート（本体）'!BI14</f>
        <v>0</v>
      </c>
      <c r="G9" s="182">
        <f>'R7.10'!I9</f>
        <v>148700</v>
      </c>
      <c r="H9" s="182">
        <f>'管理シート（本体）'!BL14</f>
        <v>0</v>
      </c>
      <c r="I9" s="182">
        <f t="shared" ref="I9:I23" si="0">G9-H9</f>
        <v>148700</v>
      </c>
      <c r="J9" s="183"/>
    </row>
    <row r="10" spans="1:10">
      <c r="A10" s="3">
        <v>2</v>
      </c>
      <c r="B10" s="3"/>
      <c r="C10" s="146"/>
      <c r="D10" s="8">
        <v>1.5</v>
      </c>
      <c r="E10" s="2" t="s">
        <v>73</v>
      </c>
      <c r="F10" s="187">
        <f>'管理シート（本体）'!BI15</f>
        <v>0</v>
      </c>
      <c r="G10" s="182">
        <f>'R7.10'!I10</f>
        <v>425400</v>
      </c>
      <c r="H10" s="182">
        <f>'管理シート（本体）'!BL15</f>
        <v>0</v>
      </c>
      <c r="I10" s="182">
        <f t="shared" si="0"/>
        <v>425400</v>
      </c>
      <c r="J10" s="183"/>
    </row>
    <row r="11" spans="1:10">
      <c r="A11" s="5"/>
      <c r="B11" s="5"/>
      <c r="C11" s="186"/>
      <c r="D11" s="8">
        <v>1.5</v>
      </c>
      <c r="E11" s="2" t="s">
        <v>74</v>
      </c>
      <c r="F11" s="187">
        <f>'管理シート（本体）'!BI16</f>
        <v>0</v>
      </c>
      <c r="G11" s="182">
        <f>'R7.10'!I11</f>
        <v>169900</v>
      </c>
      <c r="H11" s="182">
        <f>'管理シート（本体）'!BL16</f>
        <v>0</v>
      </c>
      <c r="I11" s="182">
        <f t="shared" si="0"/>
        <v>169900</v>
      </c>
      <c r="J11" s="183"/>
    </row>
    <row r="12" spans="1:10">
      <c r="A12" s="152"/>
      <c r="B12" s="152"/>
      <c r="C12" s="185"/>
      <c r="D12" s="8">
        <v>1.5</v>
      </c>
      <c r="E12" s="2" t="s">
        <v>20</v>
      </c>
      <c r="F12" s="187">
        <f>'管理シート（本体）'!BI17</f>
        <v>0</v>
      </c>
      <c r="G12" s="182">
        <f>'R7.10'!I12</f>
        <v>508050</v>
      </c>
      <c r="H12" s="182">
        <f>'管理シート（本体）'!BL17</f>
        <v>0</v>
      </c>
      <c r="I12" s="182">
        <f t="shared" si="0"/>
        <v>508050</v>
      </c>
      <c r="J12" s="183"/>
    </row>
    <row r="13" spans="1:10">
      <c r="A13" s="2">
        <v>3</v>
      </c>
      <c r="B13" s="2"/>
      <c r="C13" s="147"/>
      <c r="D13" s="8">
        <v>1.5</v>
      </c>
      <c r="E13" s="2" t="s">
        <v>73</v>
      </c>
      <c r="F13" s="187">
        <f>'管理シート（本体）'!BI18</f>
        <v>0</v>
      </c>
      <c r="G13" s="182">
        <f>'R7.10'!I13</f>
        <v>344800</v>
      </c>
      <c r="H13" s="182">
        <f>'管理シート（本体）'!BL18</f>
        <v>0</v>
      </c>
      <c r="I13" s="182">
        <f t="shared" si="0"/>
        <v>344800</v>
      </c>
      <c r="J13" s="183"/>
    </row>
    <row r="14" spans="1:10">
      <c r="A14" s="3">
        <v>4</v>
      </c>
      <c r="B14" s="3"/>
      <c r="C14" s="146"/>
      <c r="D14" s="8">
        <v>1.5</v>
      </c>
      <c r="E14" s="2" t="s">
        <v>73</v>
      </c>
      <c r="F14" s="187">
        <f>'管理シート（本体）'!BI19</f>
        <v>0</v>
      </c>
      <c r="G14" s="182">
        <f>'R7.10'!I14</f>
        <v>686600</v>
      </c>
      <c r="H14" s="182">
        <f>'管理シート（本体）'!BL19</f>
        <v>0</v>
      </c>
      <c r="I14" s="182">
        <f t="shared" si="0"/>
        <v>686600</v>
      </c>
      <c r="J14" s="183"/>
    </row>
    <row r="15" spans="1:10">
      <c r="A15" s="152"/>
      <c r="B15" s="152"/>
      <c r="C15" s="185"/>
      <c r="D15" s="8">
        <v>1.5</v>
      </c>
      <c r="E15" s="2" t="s">
        <v>74</v>
      </c>
      <c r="F15" s="187">
        <f>'管理シート（本体）'!BI20</f>
        <v>0</v>
      </c>
      <c r="G15" s="182">
        <f>'R7.10'!I15</f>
        <v>264300</v>
      </c>
      <c r="H15" s="182">
        <f>'管理シート（本体）'!BL20</f>
        <v>0</v>
      </c>
      <c r="I15" s="182">
        <f t="shared" si="0"/>
        <v>264300</v>
      </c>
      <c r="J15" s="183"/>
    </row>
    <row r="16" spans="1:10">
      <c r="A16" s="2">
        <v>5</v>
      </c>
      <c r="B16" s="2"/>
      <c r="C16" s="147"/>
      <c r="D16" s="8">
        <v>1.5</v>
      </c>
      <c r="E16" s="2" t="s">
        <v>74</v>
      </c>
      <c r="F16" s="187">
        <f>'管理シート（本体）'!BI21</f>
        <v>0</v>
      </c>
      <c r="G16" s="182">
        <f>'R7.10'!I16</f>
        <v>193950</v>
      </c>
      <c r="H16" s="182">
        <f>'管理シート（本体）'!BL21</f>
        <v>0</v>
      </c>
      <c r="I16" s="182">
        <f t="shared" si="0"/>
        <v>193950</v>
      </c>
      <c r="J16" s="183"/>
    </row>
    <row r="17" spans="1:10">
      <c r="A17" s="2">
        <v>6</v>
      </c>
      <c r="B17" s="2"/>
      <c r="C17" s="147"/>
      <c r="D17" s="8">
        <v>1.5</v>
      </c>
      <c r="E17" s="2" t="s">
        <v>73</v>
      </c>
      <c r="F17" s="187">
        <f>'管理シート（本体）'!BI22</f>
        <v>0</v>
      </c>
      <c r="G17" s="182">
        <f>'R7.10'!I17</f>
        <v>583934</v>
      </c>
      <c r="H17" s="182">
        <f>'管理シート（本体）'!BL22</f>
        <v>0</v>
      </c>
      <c r="I17" s="182">
        <f t="shared" si="0"/>
        <v>583934</v>
      </c>
      <c r="J17" s="183"/>
    </row>
    <row r="18" spans="1:10">
      <c r="A18" s="3">
        <v>7</v>
      </c>
      <c r="B18" s="3"/>
      <c r="C18" s="146"/>
      <c r="D18" s="8">
        <v>1.5</v>
      </c>
      <c r="E18" s="2" t="s">
        <v>73</v>
      </c>
      <c r="F18" s="187">
        <f>'管理シート（本体）'!BI23</f>
        <v>0</v>
      </c>
      <c r="G18" s="182">
        <f>'R7.10'!I18</f>
        <v>185778</v>
      </c>
      <c r="H18" s="182">
        <f>'管理シート（本体）'!BL23</f>
        <v>0</v>
      </c>
      <c r="I18" s="182">
        <f t="shared" si="0"/>
        <v>185778</v>
      </c>
      <c r="J18" s="183"/>
    </row>
    <row r="19" spans="1:10">
      <c r="A19" s="152"/>
      <c r="B19" s="152"/>
      <c r="C19" s="185"/>
      <c r="D19" s="8">
        <v>1.5</v>
      </c>
      <c r="E19" s="2" t="s">
        <v>74</v>
      </c>
      <c r="F19" s="187">
        <f>'管理シート（本体）'!BI24</f>
        <v>0</v>
      </c>
      <c r="G19" s="182">
        <f>'R7.10'!I19</f>
        <v>187868</v>
      </c>
      <c r="H19" s="182">
        <f>'管理シート（本体）'!BL24</f>
        <v>0</v>
      </c>
      <c r="I19" s="182">
        <f t="shared" si="0"/>
        <v>187868</v>
      </c>
      <c r="J19" s="183"/>
    </row>
    <row r="20" spans="1:10">
      <c r="A20" s="2">
        <v>8</v>
      </c>
      <c r="B20" s="2"/>
      <c r="C20" s="147"/>
      <c r="D20" s="8">
        <v>1.5</v>
      </c>
      <c r="E20" s="2" t="s">
        <v>73</v>
      </c>
      <c r="F20" s="187">
        <f>'管理シート（本体）'!BI25</f>
        <v>0</v>
      </c>
      <c r="G20" s="182">
        <f>'R7.10'!I20</f>
        <v>687856</v>
      </c>
      <c r="H20" s="182">
        <f>'管理シート（本体）'!BL25</f>
        <v>0</v>
      </c>
      <c r="I20" s="182">
        <f t="shared" si="0"/>
        <v>687856</v>
      </c>
      <c r="J20" s="183"/>
    </row>
    <row r="21" spans="1:10">
      <c r="A21" s="2">
        <v>9</v>
      </c>
      <c r="B21" s="2"/>
      <c r="C21" s="147"/>
      <c r="D21" s="8">
        <v>1.5</v>
      </c>
      <c r="E21" s="2" t="s">
        <v>73</v>
      </c>
      <c r="F21" s="187">
        <f>'管理シート（本体）'!BI26</f>
        <v>0</v>
      </c>
      <c r="G21" s="182">
        <f>'R7.10'!I21</f>
        <v>117845</v>
      </c>
      <c r="H21" s="182">
        <f>'管理シート（本体）'!BL26</f>
        <v>0</v>
      </c>
      <c r="I21" s="182">
        <f t="shared" si="0"/>
        <v>117845</v>
      </c>
      <c r="J21" s="183"/>
    </row>
    <row r="22" spans="1:10">
      <c r="A22" s="2">
        <v>10</v>
      </c>
      <c r="B22" s="2"/>
      <c r="C22" s="147"/>
      <c r="D22" s="8">
        <v>1.5</v>
      </c>
      <c r="E22" s="2" t="s">
        <v>73</v>
      </c>
      <c r="F22" s="187">
        <f>'管理シート（本体）'!BI27</f>
        <v>0</v>
      </c>
      <c r="G22" s="182">
        <f>'R7.10'!I22</f>
        <v>309401</v>
      </c>
      <c r="H22" s="182">
        <f>'管理シート（本体）'!BL27</f>
        <v>0</v>
      </c>
      <c r="I22" s="182">
        <f t="shared" si="0"/>
        <v>309401</v>
      </c>
      <c r="J22" s="183"/>
    </row>
    <row r="23" spans="1:10">
      <c r="A23" s="3">
        <v>11</v>
      </c>
      <c r="B23" s="3"/>
      <c r="C23" s="146"/>
      <c r="D23" s="8">
        <v>1.5</v>
      </c>
      <c r="E23" s="2" t="s">
        <v>73</v>
      </c>
      <c r="F23" s="187">
        <f>'管理シート（本体）'!BI28</f>
        <v>0</v>
      </c>
      <c r="G23" s="182">
        <f>'R7.10'!I23</f>
        <v>136423</v>
      </c>
      <c r="H23" s="182">
        <f>'管理シート（本体）'!BL28</f>
        <v>0</v>
      </c>
      <c r="I23" s="182">
        <f t="shared" si="0"/>
        <v>136423</v>
      </c>
      <c r="J23" s="183"/>
    </row>
    <row r="24" spans="1:10">
      <c r="A24" s="319" t="s">
        <v>102</v>
      </c>
      <c r="B24" s="319"/>
      <c r="C24" s="319"/>
      <c r="D24" s="320">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19"/>
      <c r="B25" s="319"/>
      <c r="C25" s="319"/>
      <c r="D25" s="321"/>
      <c r="E25" s="178" t="s">
        <v>104</v>
      </c>
      <c r="F25" s="188">
        <f>SUMIFS($F$8:$F$23,$D$8:$D$23,$D$24,$E$8:$E$23,E25)</f>
        <v>0</v>
      </c>
      <c r="G25" s="182">
        <f>SUMIFS($G$8:$G$23,$D$8:$D$23,$D$24,$E$8:$E$23,E25)</f>
        <v>0</v>
      </c>
      <c r="H25" s="182">
        <f>SUMIFS($H$8:$H$23,$D$8:$D$23,$D$24,$E$8:$E$23,E25)</f>
        <v>0</v>
      </c>
      <c r="I25" s="182">
        <f>SUMIFS($I$8:$I$23,$D$8:$D$23,$D$24,$E$8:$E$23,E25)</f>
        <v>0</v>
      </c>
      <c r="J25" s="182"/>
    </row>
    <row r="26" spans="1:10">
      <c r="A26" s="319"/>
      <c r="B26" s="319"/>
      <c r="C26" s="319"/>
      <c r="D26" s="322"/>
      <c r="E26" s="184" t="s">
        <v>108</v>
      </c>
      <c r="F26" s="188">
        <f>SUMIFS($F$8:$F$23,$D$8:$D$23,$D$24,$E$8:$E$23,E26)</f>
        <v>0</v>
      </c>
      <c r="G26" s="182">
        <f>SUMIFS($G$8:$G$23,$D$8:$D$23,$D$24,$E$8:$E$23,E26)</f>
        <v>0</v>
      </c>
      <c r="H26" s="182">
        <f>SUMIFS($H$8:$H$23,$D$8:$D$23,$D$24,$E$8:$E$23,E26)</f>
        <v>0</v>
      </c>
      <c r="I26" s="182">
        <f>SUMIFS($I$8:$I$23,$D$8:$D$23,$D$24,$E$8:$E$23,E26)</f>
        <v>0</v>
      </c>
      <c r="J26" s="182"/>
    </row>
    <row r="27" spans="1:10">
      <c r="A27" s="319"/>
      <c r="B27" s="319"/>
      <c r="C27" s="319"/>
      <c r="D27" s="323">
        <v>1.3</v>
      </c>
      <c r="E27" s="178" t="s">
        <v>103</v>
      </c>
      <c r="F27" s="188">
        <f>SUMIFS($F$8:$F$23,$D$8:$D$23,$D$27,$E$8:$E$23,E27)</f>
        <v>0</v>
      </c>
      <c r="G27" s="182">
        <f>SUMIFS($G$8:$G$23,$D$8:$D$23,$D$27,$E$8:$E$23,E27)</f>
        <v>0</v>
      </c>
      <c r="H27" s="182">
        <f>SUMIFS($H$8:$H$23,$D$8:$D$23,$D$27,$E$8:$E$23,E27)</f>
        <v>0</v>
      </c>
      <c r="I27" s="182">
        <f>SUMIFS($I$8:$I$23,$D$8:$D$23,$D$27,$E$8:$E$23,E27)</f>
        <v>0</v>
      </c>
      <c r="J27" s="182"/>
    </row>
    <row r="28" spans="1:10">
      <c r="A28" s="319"/>
      <c r="B28" s="319"/>
      <c r="C28" s="319"/>
      <c r="D28" s="323"/>
      <c r="E28" s="178" t="s">
        <v>104</v>
      </c>
      <c r="F28" s="188">
        <f>SUMIFS($F$8:$F$23,$D$8:$D$23,$D$27,$E$8:$E$23,E28)</f>
        <v>0</v>
      </c>
      <c r="G28" s="182">
        <f>SUMIFS($G$8:$G$23,$D$8:$D$23,$D$27,$E$8:$E$23,E28)</f>
        <v>0</v>
      </c>
      <c r="H28" s="182">
        <f>SUMIFS($H$8:$H$23,$D$8:$D$23,$D$27,$E$8:$E$23,E28)</f>
        <v>0</v>
      </c>
      <c r="I28" s="182">
        <f>SUMIFS($I$8:$I$23,$D$8:$D$23,$D$27,$E$8:$E$23,E28)</f>
        <v>0</v>
      </c>
      <c r="J28" s="182"/>
    </row>
    <row r="29" spans="1:10">
      <c r="A29" s="319"/>
      <c r="B29" s="319"/>
      <c r="C29" s="319"/>
      <c r="D29" s="323"/>
      <c r="E29" s="184" t="s">
        <v>108</v>
      </c>
      <c r="F29" s="188">
        <f>SUMIFS($F$8:$F$23,$D$8:$D$23,$D$27,$E$8:$E$23,E29)</f>
        <v>0</v>
      </c>
      <c r="G29" s="182">
        <f>SUMIFS($G$8:$G$23,$D$8:$D$23,$D$27,$E$8:$E$23,E29)</f>
        <v>0</v>
      </c>
      <c r="H29" s="182">
        <f>SUMIFS($H$8:$H$23,$D$8:$D$23,$D$27,$E$8:$E$23,E29)</f>
        <v>0</v>
      </c>
      <c r="I29" s="182">
        <f>SUMIFS($I$8:$I$23,$D$8:$D$23,$D$27,$E$8:$E$23,E29)</f>
        <v>0</v>
      </c>
      <c r="J29" s="182"/>
    </row>
    <row r="30" spans="1:10">
      <c r="A30" s="319"/>
      <c r="B30" s="319"/>
      <c r="C30" s="319"/>
      <c r="D30" s="323">
        <v>1.5</v>
      </c>
      <c r="E30" s="178" t="s">
        <v>103</v>
      </c>
      <c r="F30" s="188">
        <f>SUMIFS($F$8:$F$23,$D$8:$D$23,$D$30,$E$8:$E$23,E30)</f>
        <v>0</v>
      </c>
      <c r="G30" s="182">
        <f>SUMIFS($G$8:$G$23,$D$8:$D$23,$D$30,$E$8:$E$23,E30)</f>
        <v>3521837</v>
      </c>
      <c r="H30" s="182">
        <f>SUMIFS($H$8:$H$23,$D$8:$D$23,$D$30,$E$8:$E$23,E30)</f>
        <v>0</v>
      </c>
      <c r="I30" s="182">
        <f>SUMIFS($I$8:$I$23,$D$8:$D$23,$D$30,$E$8:$E$23,E30)</f>
        <v>3521837</v>
      </c>
      <c r="J30" s="182"/>
    </row>
    <row r="31" spans="1:10">
      <c r="A31" s="319"/>
      <c r="B31" s="319"/>
      <c r="C31" s="319"/>
      <c r="D31" s="323"/>
      <c r="E31" s="178" t="s">
        <v>104</v>
      </c>
      <c r="F31" s="188">
        <f>SUMIFS($F$8:$F$23,$D$8:$D$23,$D$30,$E$8:$E$23,E31)</f>
        <v>0</v>
      </c>
      <c r="G31" s="182">
        <f>SUMIFS($G$8:$G$23,$D$8:$D$23,$D$30,$E$8:$E$23,E31)</f>
        <v>964718</v>
      </c>
      <c r="H31" s="182">
        <f>SUMIFS($H$8:$H$23,$D$8:$D$23,$D$30,$E$8:$E$23,E31)</f>
        <v>0</v>
      </c>
      <c r="I31" s="182">
        <f>SUMIFS($I$8:$I$23,$D$8:$D$23,$D$30,$E$8:$E$23,E31)</f>
        <v>964718</v>
      </c>
      <c r="J31" s="182"/>
    </row>
    <row r="32" spans="1:10">
      <c r="A32" s="319"/>
      <c r="B32" s="319"/>
      <c r="C32" s="319"/>
      <c r="D32" s="323"/>
      <c r="E32" s="184" t="s">
        <v>108</v>
      </c>
      <c r="F32" s="188">
        <f>SUMIFS($F$8:$F$23,$D$8:$D$23,$D$30,$E$8:$E$23,E32)</f>
        <v>0</v>
      </c>
      <c r="G32" s="182">
        <f>SUMIFS($G$8:$G$23,$D$8:$D$23,$D$30,$E$8:$E$23,E32)</f>
        <v>508050</v>
      </c>
      <c r="H32" s="182">
        <f>SUMIFS($H$8:$H$23,$D$8:$D$23,$D$30,$E$8:$E$23,E32)</f>
        <v>0</v>
      </c>
      <c r="I32" s="182">
        <f>SUMIFS($I$8:$I$23,$D$8:$D$23,$D$30,$E$8:$E$23,E32)</f>
        <v>508050</v>
      </c>
      <c r="J32" s="182"/>
    </row>
    <row r="33" spans="1:10">
      <c r="A33" s="319"/>
      <c r="B33" s="319"/>
      <c r="C33" s="319"/>
      <c r="D33" s="323">
        <v>1.7</v>
      </c>
      <c r="E33" s="178" t="s">
        <v>103</v>
      </c>
      <c r="F33" s="188">
        <f>SUMIFS($F$8:$F$23,$D$8:$D$23,$D$33,$E$8:$E$23,E33)</f>
        <v>0</v>
      </c>
      <c r="G33" s="182">
        <f>SUMIFS($G$8:$G$23,$D$8:$D$23,$D$33,$E$8:$E$23,E33)</f>
        <v>0</v>
      </c>
      <c r="H33" s="182">
        <f>SUMIFS($H$8:$H$23,$D$8:$D$23,$D$33,$E$8:$E$23,E33)</f>
        <v>0</v>
      </c>
      <c r="I33" s="182">
        <f>SUMIFS($I$8:$I$23,$D$8:$D$23,$D$33,$E$8:$E$23,E33)</f>
        <v>0</v>
      </c>
      <c r="J33" s="182"/>
    </row>
    <row r="34" spans="1:10">
      <c r="A34" s="319"/>
      <c r="B34" s="319"/>
      <c r="C34" s="319"/>
      <c r="D34" s="323"/>
      <c r="E34" s="178" t="s">
        <v>104</v>
      </c>
      <c r="F34" s="188">
        <f>SUMIFS($F$8:$F$23,$D$8:$D$23,$D$33,$E$8:$E$23,E34)</f>
        <v>0</v>
      </c>
      <c r="G34" s="182">
        <f>SUMIFS($G$8:$G$23,$D$8:$D$23,$D$33,$E$8:$E$23,E34)</f>
        <v>0</v>
      </c>
      <c r="H34" s="182">
        <f>SUMIFS($H$8:$H$23,$D$8:$D$23,$D$33,$E$8:$E$23,E34)</f>
        <v>0</v>
      </c>
      <c r="I34" s="182">
        <f>SUMIFS($I$8:$I$23,$D$8:$D$23,$D$33,$E$8:$E$23,E34)</f>
        <v>0</v>
      </c>
      <c r="J34" s="182"/>
    </row>
    <row r="35" spans="1:10">
      <c r="A35" s="319"/>
      <c r="B35" s="319"/>
      <c r="C35" s="319"/>
      <c r="D35" s="323"/>
      <c r="E35" s="184" t="s">
        <v>108</v>
      </c>
      <c r="F35" s="188">
        <f>SUMIFS($F$8:$F$23,$D$8:$D$23,$D$33,$E$8:$E$23,E35)</f>
        <v>0</v>
      </c>
      <c r="G35" s="182">
        <f>SUMIFS($G$8:$G$23,$D$8:$D$23,$D$33,$E$8:$E$23,E35)</f>
        <v>0</v>
      </c>
      <c r="H35" s="182">
        <f>SUMIFS($H$8:$H$23,$D$8:$D$23,$D$33,$E$8:$E$23,E35)</f>
        <v>0</v>
      </c>
      <c r="I35" s="182">
        <f>SUMIFS($I$8:$I$23,$D$8:$D$23,$D$33,$E$8:$E$23,E35)</f>
        <v>0</v>
      </c>
      <c r="J35" s="182"/>
    </row>
    <row r="36" spans="1:10">
      <c r="A36" s="319"/>
      <c r="B36" s="319"/>
      <c r="C36" s="319"/>
      <c r="D36" s="319" t="s">
        <v>105</v>
      </c>
      <c r="E36" s="319"/>
      <c r="F36" s="188">
        <f>SUM(F8:F23)</f>
        <v>0</v>
      </c>
      <c r="G36" s="182">
        <f>SUM(G8:G23)</f>
        <v>4994605</v>
      </c>
      <c r="H36" s="182">
        <f>SUM(H8:H23)</f>
        <v>0</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200-000000000000}">
      <formula1>$AH$4:$AH$7</formula1>
    </dataValidation>
    <dataValidation type="list" allowBlank="1" showInputMessage="1" showErrorMessage="1" sqref="D8:D23" xr:uid="{00000000-0002-0000-02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6"/>
  <sheetViews>
    <sheetView zoomScale="90" zoomScaleNormal="90" workbookViewId="0">
      <selection activeCell="F12" sqref="F12"/>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91</v>
      </c>
    </row>
    <row r="2" spans="1:10">
      <c r="A2" s="175" t="s">
        <v>92</v>
      </c>
    </row>
    <row r="3" spans="1:10">
      <c r="A3" s="177" t="s">
        <v>112</v>
      </c>
    </row>
    <row r="4" spans="1:10">
      <c r="A4" s="175" t="s">
        <v>119</v>
      </c>
    </row>
    <row r="5" spans="1:10">
      <c r="A5" s="175" t="s">
        <v>106</v>
      </c>
    </row>
    <row r="6" spans="1:10">
      <c r="A6" s="175" t="s">
        <v>94</v>
      </c>
    </row>
    <row r="7" spans="1:10" ht="93.75">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'管理シート（本体）'!BO13</f>
        <v>0</v>
      </c>
      <c r="G8" s="182">
        <f>'R7.11'!I8</f>
        <v>43800</v>
      </c>
      <c r="H8" s="182">
        <f>'管理シート（本体）'!BR13</f>
        <v>0</v>
      </c>
      <c r="I8" s="182">
        <f>G8-H8</f>
        <v>43800</v>
      </c>
      <c r="J8" s="183"/>
    </row>
    <row r="9" spans="1:10">
      <c r="A9" s="152"/>
      <c r="B9" s="152"/>
      <c r="C9" s="185"/>
      <c r="D9" s="8">
        <v>1.5</v>
      </c>
      <c r="E9" s="2" t="s">
        <v>74</v>
      </c>
      <c r="F9" s="187">
        <f>'管理シート（本体）'!BO14</f>
        <v>0</v>
      </c>
      <c r="G9" s="182">
        <f>'R7.11'!I9</f>
        <v>148700</v>
      </c>
      <c r="H9" s="182">
        <f>'管理シート（本体）'!BR14</f>
        <v>0</v>
      </c>
      <c r="I9" s="182">
        <f>G9-H9</f>
        <v>148700</v>
      </c>
      <c r="J9" s="183"/>
    </row>
    <row r="10" spans="1:10">
      <c r="A10" s="3">
        <v>2</v>
      </c>
      <c r="B10" s="3"/>
      <c r="C10" s="146"/>
      <c r="D10" s="8">
        <v>1.5</v>
      </c>
      <c r="E10" s="2" t="s">
        <v>73</v>
      </c>
      <c r="F10" s="187">
        <f>'管理シート（本体）'!BO15</f>
        <v>0</v>
      </c>
      <c r="G10" s="182">
        <f>'R7.11'!I10</f>
        <v>425400</v>
      </c>
      <c r="H10" s="182">
        <f>'管理シート（本体）'!BR15</f>
        <v>0</v>
      </c>
      <c r="I10" s="182">
        <f t="shared" ref="I10:I23" si="0">G10-H10</f>
        <v>425400</v>
      </c>
      <c r="J10" s="183"/>
    </row>
    <row r="11" spans="1:10">
      <c r="A11" s="5"/>
      <c r="B11" s="5"/>
      <c r="C11" s="186"/>
      <c r="D11" s="8">
        <v>1.5</v>
      </c>
      <c r="E11" s="2" t="s">
        <v>74</v>
      </c>
      <c r="F11" s="187">
        <f>'管理シート（本体）'!BO16</f>
        <v>0</v>
      </c>
      <c r="G11" s="182">
        <f>'R7.11'!I11</f>
        <v>169900</v>
      </c>
      <c r="H11" s="182">
        <f>'管理シート（本体）'!BR16</f>
        <v>0</v>
      </c>
      <c r="I11" s="182">
        <f t="shared" si="0"/>
        <v>169900</v>
      </c>
      <c r="J11" s="183"/>
    </row>
    <row r="12" spans="1:10">
      <c r="A12" s="152"/>
      <c r="B12" s="152"/>
      <c r="C12" s="185"/>
      <c r="D12" s="8">
        <v>1.5</v>
      </c>
      <c r="E12" s="2" t="s">
        <v>20</v>
      </c>
      <c r="F12" s="187">
        <f>'管理シート（本体）'!BO17</f>
        <v>0</v>
      </c>
      <c r="G12" s="182">
        <f>'R7.11'!I12</f>
        <v>508050</v>
      </c>
      <c r="H12" s="182">
        <f>'管理シート（本体）'!BR17</f>
        <v>0</v>
      </c>
      <c r="I12" s="182">
        <f t="shared" si="0"/>
        <v>508050</v>
      </c>
      <c r="J12" s="183"/>
    </row>
    <row r="13" spans="1:10">
      <c r="A13" s="2">
        <v>3</v>
      </c>
      <c r="B13" s="2"/>
      <c r="C13" s="147"/>
      <c r="D13" s="8">
        <v>1.5</v>
      </c>
      <c r="E13" s="2" t="s">
        <v>73</v>
      </c>
      <c r="F13" s="187">
        <f>'管理シート（本体）'!BO18</f>
        <v>0</v>
      </c>
      <c r="G13" s="182">
        <f>'R7.11'!I13</f>
        <v>344800</v>
      </c>
      <c r="H13" s="182">
        <f>'管理シート（本体）'!BR18</f>
        <v>0</v>
      </c>
      <c r="I13" s="182">
        <f t="shared" si="0"/>
        <v>344800</v>
      </c>
      <c r="J13" s="183"/>
    </row>
    <row r="14" spans="1:10">
      <c r="A14" s="3">
        <v>4</v>
      </c>
      <c r="B14" s="3"/>
      <c r="C14" s="146"/>
      <c r="D14" s="8">
        <v>1.5</v>
      </c>
      <c r="E14" s="2" t="s">
        <v>73</v>
      </c>
      <c r="F14" s="187">
        <f>'管理シート（本体）'!BO19</f>
        <v>0</v>
      </c>
      <c r="G14" s="182">
        <f>'R7.11'!I14</f>
        <v>686600</v>
      </c>
      <c r="H14" s="182">
        <f>'管理シート（本体）'!BR19</f>
        <v>0</v>
      </c>
      <c r="I14" s="182">
        <f t="shared" si="0"/>
        <v>686600</v>
      </c>
      <c r="J14" s="183"/>
    </row>
    <row r="15" spans="1:10">
      <c r="A15" s="152"/>
      <c r="B15" s="152"/>
      <c r="C15" s="185"/>
      <c r="D15" s="8">
        <v>1.5</v>
      </c>
      <c r="E15" s="2" t="s">
        <v>74</v>
      </c>
      <c r="F15" s="187">
        <f>'管理シート（本体）'!BO20</f>
        <v>0</v>
      </c>
      <c r="G15" s="182">
        <f>'R7.11'!I15</f>
        <v>264300</v>
      </c>
      <c r="H15" s="182">
        <f>'管理シート（本体）'!BR20</f>
        <v>0</v>
      </c>
      <c r="I15" s="182">
        <f t="shared" si="0"/>
        <v>264300</v>
      </c>
      <c r="J15" s="183"/>
    </row>
    <row r="16" spans="1:10">
      <c r="A16" s="2">
        <v>5</v>
      </c>
      <c r="B16" s="2"/>
      <c r="C16" s="147"/>
      <c r="D16" s="8">
        <v>1.5</v>
      </c>
      <c r="E16" s="2" t="s">
        <v>74</v>
      </c>
      <c r="F16" s="187">
        <f>'管理シート（本体）'!BO21</f>
        <v>0</v>
      </c>
      <c r="G16" s="182">
        <f>'R7.11'!I16</f>
        <v>193950</v>
      </c>
      <c r="H16" s="182">
        <f>'管理シート（本体）'!BR21</f>
        <v>0</v>
      </c>
      <c r="I16" s="182">
        <f t="shared" si="0"/>
        <v>193950</v>
      </c>
      <c r="J16" s="183"/>
    </row>
    <row r="17" spans="1:10">
      <c r="A17" s="2">
        <v>6</v>
      </c>
      <c r="B17" s="2"/>
      <c r="C17" s="147"/>
      <c r="D17" s="8">
        <v>1.5</v>
      </c>
      <c r="E17" s="2" t="s">
        <v>73</v>
      </c>
      <c r="F17" s="187">
        <f>'管理シート（本体）'!BO22</f>
        <v>0</v>
      </c>
      <c r="G17" s="182">
        <f>'R7.11'!I17</f>
        <v>583934</v>
      </c>
      <c r="H17" s="182">
        <f>'管理シート（本体）'!BR22</f>
        <v>0</v>
      </c>
      <c r="I17" s="182">
        <f t="shared" si="0"/>
        <v>583934</v>
      </c>
      <c r="J17" s="183"/>
    </row>
    <row r="18" spans="1:10">
      <c r="A18" s="3">
        <v>7</v>
      </c>
      <c r="B18" s="3"/>
      <c r="C18" s="146"/>
      <c r="D18" s="8">
        <v>1.5</v>
      </c>
      <c r="E18" s="2" t="s">
        <v>73</v>
      </c>
      <c r="F18" s="187">
        <f>'管理シート（本体）'!BO23</f>
        <v>0</v>
      </c>
      <c r="G18" s="182">
        <f>'R7.11'!I18</f>
        <v>185778</v>
      </c>
      <c r="H18" s="182">
        <f>'管理シート（本体）'!BR23</f>
        <v>0</v>
      </c>
      <c r="I18" s="182">
        <f t="shared" si="0"/>
        <v>185778</v>
      </c>
      <c r="J18" s="183"/>
    </row>
    <row r="19" spans="1:10">
      <c r="A19" s="152"/>
      <c r="B19" s="152"/>
      <c r="C19" s="185"/>
      <c r="D19" s="8">
        <v>1.5</v>
      </c>
      <c r="E19" s="2" t="s">
        <v>74</v>
      </c>
      <c r="F19" s="187">
        <f>'管理シート（本体）'!BO24</f>
        <v>0</v>
      </c>
      <c r="G19" s="182">
        <f>'R7.11'!I19</f>
        <v>187868</v>
      </c>
      <c r="H19" s="182">
        <f>'管理シート（本体）'!BR24</f>
        <v>0</v>
      </c>
      <c r="I19" s="182">
        <f t="shared" si="0"/>
        <v>187868</v>
      </c>
      <c r="J19" s="183"/>
    </row>
    <row r="20" spans="1:10">
      <c r="A20" s="2">
        <v>8</v>
      </c>
      <c r="B20" s="2"/>
      <c r="C20" s="147"/>
      <c r="D20" s="8">
        <v>1.5</v>
      </c>
      <c r="E20" s="2" t="s">
        <v>73</v>
      </c>
      <c r="F20" s="187">
        <f>'管理シート（本体）'!BO25</f>
        <v>0</v>
      </c>
      <c r="G20" s="182">
        <f>'R7.11'!I20</f>
        <v>687856</v>
      </c>
      <c r="H20" s="182">
        <f>'管理シート（本体）'!BR25</f>
        <v>0</v>
      </c>
      <c r="I20" s="182">
        <f t="shared" si="0"/>
        <v>687856</v>
      </c>
      <c r="J20" s="183"/>
    </row>
    <row r="21" spans="1:10">
      <c r="A21" s="2">
        <v>9</v>
      </c>
      <c r="B21" s="2"/>
      <c r="C21" s="147"/>
      <c r="D21" s="8">
        <v>1.5</v>
      </c>
      <c r="E21" s="2" t="s">
        <v>73</v>
      </c>
      <c r="F21" s="187">
        <f>'管理シート（本体）'!BO26</f>
        <v>0</v>
      </c>
      <c r="G21" s="182">
        <f>'R7.11'!I21</f>
        <v>117845</v>
      </c>
      <c r="H21" s="182">
        <f>'管理シート（本体）'!BR26</f>
        <v>0</v>
      </c>
      <c r="I21" s="182">
        <f t="shared" si="0"/>
        <v>117845</v>
      </c>
      <c r="J21" s="183"/>
    </row>
    <row r="22" spans="1:10">
      <c r="A22" s="2">
        <v>10</v>
      </c>
      <c r="B22" s="2"/>
      <c r="C22" s="147"/>
      <c r="D22" s="8">
        <v>1.5</v>
      </c>
      <c r="E22" s="2" t="s">
        <v>73</v>
      </c>
      <c r="F22" s="187">
        <f>'管理シート（本体）'!BO27</f>
        <v>0</v>
      </c>
      <c r="G22" s="182">
        <f>'R7.11'!I22</f>
        <v>309401</v>
      </c>
      <c r="H22" s="182">
        <f>'管理シート（本体）'!BR27</f>
        <v>0</v>
      </c>
      <c r="I22" s="182">
        <f t="shared" si="0"/>
        <v>309401</v>
      </c>
      <c r="J22" s="183"/>
    </row>
    <row r="23" spans="1:10">
      <c r="A23" s="3">
        <v>11</v>
      </c>
      <c r="B23" s="3"/>
      <c r="C23" s="146"/>
      <c r="D23" s="8">
        <v>1.5</v>
      </c>
      <c r="E23" s="2" t="s">
        <v>73</v>
      </c>
      <c r="F23" s="187">
        <f>'管理シート（本体）'!BO28</f>
        <v>0</v>
      </c>
      <c r="G23" s="182">
        <f>'R7.11'!I23</f>
        <v>136423</v>
      </c>
      <c r="H23" s="182">
        <f>'管理シート（本体）'!BR28</f>
        <v>0</v>
      </c>
      <c r="I23" s="182">
        <f t="shared" si="0"/>
        <v>136423</v>
      </c>
      <c r="J23" s="183"/>
    </row>
    <row r="24" spans="1:10">
      <c r="A24" s="319" t="s">
        <v>102</v>
      </c>
      <c r="B24" s="319"/>
      <c r="C24" s="319"/>
      <c r="D24" s="320">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19"/>
      <c r="B25" s="319"/>
      <c r="C25" s="319"/>
      <c r="D25" s="321"/>
      <c r="E25" s="178" t="s">
        <v>104</v>
      </c>
      <c r="F25" s="188">
        <f>SUMIFS($F$8:$F$23,$D$8:$D$23,$D$24,$E$8:$E$23,E25)</f>
        <v>0</v>
      </c>
      <c r="G25" s="182">
        <f>SUMIFS($G$8:$G$23,$D$8:$D$23,$D$24,$E$8:$E$23,E25)</f>
        <v>0</v>
      </c>
      <c r="H25" s="182">
        <f>SUMIFS($H$8:$H$23,$D$8:$D$23,$D$24,$E$8:$E$23,E25)</f>
        <v>0</v>
      </c>
      <c r="I25" s="182">
        <f>SUMIFS($I$8:$I$23,$D$8:$D$23,$D$24,$E$8:$E$23,E25)</f>
        <v>0</v>
      </c>
      <c r="J25" s="182"/>
    </row>
    <row r="26" spans="1:10">
      <c r="A26" s="319"/>
      <c r="B26" s="319"/>
      <c r="C26" s="319"/>
      <c r="D26" s="322"/>
      <c r="E26" s="184" t="s">
        <v>108</v>
      </c>
      <c r="F26" s="188">
        <f>SUMIFS($F$8:$F$23,$D$8:$D$23,$D$24,$E$8:$E$23,E26)</f>
        <v>0</v>
      </c>
      <c r="G26" s="182">
        <f>SUMIFS($G$8:$G$23,$D$8:$D$23,$D$24,$E$8:$E$23,E26)</f>
        <v>0</v>
      </c>
      <c r="H26" s="182">
        <f>SUMIFS($H$8:$H$23,$D$8:$D$23,$D$24,$E$8:$E$23,E26)</f>
        <v>0</v>
      </c>
      <c r="I26" s="182">
        <f>SUMIFS($I$8:$I$23,$D$8:$D$23,$D$24,$E$8:$E$23,E26)</f>
        <v>0</v>
      </c>
      <c r="J26" s="182"/>
    </row>
    <row r="27" spans="1:10">
      <c r="A27" s="319"/>
      <c r="B27" s="319"/>
      <c r="C27" s="319"/>
      <c r="D27" s="323">
        <v>1.3</v>
      </c>
      <c r="E27" s="178" t="s">
        <v>103</v>
      </c>
      <c r="F27" s="188">
        <f>SUMIFS($F$8:$F$23,$D$8:$D$23,$D$27,$E$8:$E$23,E27)</f>
        <v>0</v>
      </c>
      <c r="G27" s="182">
        <f>SUMIFS($G$8:$G$23,$D$8:$D$23,$D$27,$E$8:$E$23,E27)</f>
        <v>0</v>
      </c>
      <c r="H27" s="182">
        <f>SUMIFS($H$8:$H$23,$D$8:$D$23,$D$27,$E$8:$E$23,E27)</f>
        <v>0</v>
      </c>
      <c r="I27" s="182">
        <f>SUMIFS($I$8:$I$23,$D$8:$D$23,$D$27,$E$8:$E$23,E27)</f>
        <v>0</v>
      </c>
      <c r="J27" s="182"/>
    </row>
    <row r="28" spans="1:10">
      <c r="A28" s="319"/>
      <c r="B28" s="319"/>
      <c r="C28" s="319"/>
      <c r="D28" s="323"/>
      <c r="E28" s="178" t="s">
        <v>104</v>
      </c>
      <c r="F28" s="188">
        <f>SUMIFS($F$8:$F$23,$D$8:$D$23,$D$27,$E$8:$E$23,E28)</f>
        <v>0</v>
      </c>
      <c r="G28" s="182">
        <f>SUMIFS($G$8:$G$23,$D$8:$D$23,$D$27,$E$8:$E$23,E28)</f>
        <v>0</v>
      </c>
      <c r="H28" s="182">
        <f>SUMIFS($H$8:$H$23,$D$8:$D$23,$D$27,$E$8:$E$23,E28)</f>
        <v>0</v>
      </c>
      <c r="I28" s="182">
        <f>SUMIFS($I$8:$I$23,$D$8:$D$23,$D$27,$E$8:$E$23,E28)</f>
        <v>0</v>
      </c>
      <c r="J28" s="182"/>
    </row>
    <row r="29" spans="1:10">
      <c r="A29" s="319"/>
      <c r="B29" s="319"/>
      <c r="C29" s="319"/>
      <c r="D29" s="323"/>
      <c r="E29" s="184" t="s">
        <v>108</v>
      </c>
      <c r="F29" s="188">
        <f>SUMIFS($F$8:$F$23,$D$8:$D$23,$D$27,$E$8:$E$23,E29)</f>
        <v>0</v>
      </c>
      <c r="G29" s="182">
        <f>SUMIFS($G$8:$G$23,$D$8:$D$23,$D$27,$E$8:$E$23,E29)</f>
        <v>0</v>
      </c>
      <c r="H29" s="182">
        <f>SUMIFS($H$8:$H$23,$D$8:$D$23,$D$27,$E$8:$E$23,E29)</f>
        <v>0</v>
      </c>
      <c r="I29" s="182">
        <f>SUMIFS($I$8:$I$23,$D$8:$D$23,$D$27,$E$8:$E$23,E29)</f>
        <v>0</v>
      </c>
      <c r="J29" s="182"/>
    </row>
    <row r="30" spans="1:10">
      <c r="A30" s="319"/>
      <c r="B30" s="319"/>
      <c r="C30" s="319"/>
      <c r="D30" s="323">
        <v>1.5</v>
      </c>
      <c r="E30" s="178" t="s">
        <v>103</v>
      </c>
      <c r="F30" s="188">
        <f>SUMIFS($F$8:$F$23,$D$8:$D$23,$D$30,$E$8:$E$23,E30)</f>
        <v>0</v>
      </c>
      <c r="G30" s="182">
        <f>SUMIFS($G$8:$G$23,$D$8:$D$23,$D$30,$E$8:$E$23,E30)</f>
        <v>3521837</v>
      </c>
      <c r="H30" s="182">
        <f>SUMIFS($H$8:$H$23,$D$8:$D$23,$D$30,$E$8:$E$23,E30)</f>
        <v>0</v>
      </c>
      <c r="I30" s="182">
        <f>SUMIFS($I$8:$I$23,$D$8:$D$23,$D$30,$E$8:$E$23,E30)</f>
        <v>3521837</v>
      </c>
      <c r="J30" s="182"/>
    </row>
    <row r="31" spans="1:10">
      <c r="A31" s="319"/>
      <c r="B31" s="319"/>
      <c r="C31" s="319"/>
      <c r="D31" s="323"/>
      <c r="E31" s="178" t="s">
        <v>104</v>
      </c>
      <c r="F31" s="188">
        <f>SUMIFS($F$8:$F$23,$D$8:$D$23,$D$30,$E$8:$E$23,E31)</f>
        <v>0</v>
      </c>
      <c r="G31" s="182">
        <f>SUMIFS($G$8:$G$23,$D$8:$D$23,$D$30,$E$8:$E$23,E31)</f>
        <v>964718</v>
      </c>
      <c r="H31" s="182">
        <f>SUMIFS($H$8:$H$23,$D$8:$D$23,$D$30,$E$8:$E$23,E31)</f>
        <v>0</v>
      </c>
      <c r="I31" s="182">
        <f>SUMIFS($I$8:$I$23,$D$8:$D$23,$D$30,$E$8:$E$23,E31)</f>
        <v>964718</v>
      </c>
      <c r="J31" s="182"/>
    </row>
    <row r="32" spans="1:10">
      <c r="A32" s="319"/>
      <c r="B32" s="319"/>
      <c r="C32" s="319"/>
      <c r="D32" s="323"/>
      <c r="E32" s="184" t="s">
        <v>108</v>
      </c>
      <c r="F32" s="188">
        <f>SUMIFS($F$8:$F$23,$D$8:$D$23,$D$30,$E$8:$E$23,E32)</f>
        <v>0</v>
      </c>
      <c r="G32" s="182">
        <f>SUMIFS($G$8:$G$23,$D$8:$D$23,$D$30,$E$8:$E$23,E32)</f>
        <v>508050</v>
      </c>
      <c r="H32" s="182">
        <f>SUMIFS($H$8:$H$23,$D$8:$D$23,$D$30,$E$8:$E$23,E32)</f>
        <v>0</v>
      </c>
      <c r="I32" s="182">
        <f>SUMIFS($I$8:$I$23,$D$8:$D$23,$D$30,$E$8:$E$23,E32)</f>
        <v>508050</v>
      </c>
      <c r="J32" s="182"/>
    </row>
    <row r="33" spans="1:10">
      <c r="A33" s="319"/>
      <c r="B33" s="319"/>
      <c r="C33" s="319"/>
      <c r="D33" s="323">
        <v>1.7</v>
      </c>
      <c r="E33" s="178" t="s">
        <v>103</v>
      </c>
      <c r="F33" s="188">
        <f>SUMIFS($F$8:$F$23,$D$8:$D$23,$D$33,$E$8:$E$23,E33)</f>
        <v>0</v>
      </c>
      <c r="G33" s="182">
        <f>SUMIFS($G$8:$G$23,$D$8:$D$23,$D$33,$E$8:$E$23,E33)</f>
        <v>0</v>
      </c>
      <c r="H33" s="182">
        <f>SUMIFS($H$8:$H$23,$D$8:$D$23,$D$33,$E$8:$E$23,E33)</f>
        <v>0</v>
      </c>
      <c r="I33" s="182">
        <f>SUMIFS($I$8:$I$23,$D$8:$D$23,$D$33,$E$8:$E$23,E33)</f>
        <v>0</v>
      </c>
      <c r="J33" s="182"/>
    </row>
    <row r="34" spans="1:10">
      <c r="A34" s="319"/>
      <c r="B34" s="319"/>
      <c r="C34" s="319"/>
      <c r="D34" s="323"/>
      <c r="E34" s="178" t="s">
        <v>104</v>
      </c>
      <c r="F34" s="188">
        <f>SUMIFS($F$8:$F$23,$D$8:$D$23,$D$33,$E$8:$E$23,E34)</f>
        <v>0</v>
      </c>
      <c r="G34" s="182">
        <f>SUMIFS($G$8:$G$23,$D$8:$D$23,$D$33,$E$8:$E$23,E34)</f>
        <v>0</v>
      </c>
      <c r="H34" s="182">
        <f>SUMIFS($H$8:$H$23,$D$8:$D$23,$D$33,$E$8:$E$23,E34)</f>
        <v>0</v>
      </c>
      <c r="I34" s="182">
        <f>SUMIFS($I$8:$I$23,$D$8:$D$23,$D$33,$E$8:$E$23,E34)</f>
        <v>0</v>
      </c>
      <c r="J34" s="182"/>
    </row>
    <row r="35" spans="1:10">
      <c r="A35" s="319"/>
      <c r="B35" s="319"/>
      <c r="C35" s="319"/>
      <c r="D35" s="323"/>
      <c r="E35" s="184" t="s">
        <v>108</v>
      </c>
      <c r="F35" s="188">
        <f>SUMIFS($F$8:$F$23,$D$8:$D$23,$D$33,$E$8:$E$23,E35)</f>
        <v>0</v>
      </c>
      <c r="G35" s="182">
        <f>SUMIFS($G$8:$G$23,$D$8:$D$23,$D$33,$E$8:$E$23,E35)</f>
        <v>0</v>
      </c>
      <c r="H35" s="182">
        <f>SUMIFS($H$8:$H$23,$D$8:$D$23,$D$33,$E$8:$E$23,E35)</f>
        <v>0</v>
      </c>
      <c r="I35" s="182">
        <f>SUMIFS($I$8:$I$23,$D$8:$D$23,$D$33,$E$8:$E$23,E35)</f>
        <v>0</v>
      </c>
      <c r="J35" s="182"/>
    </row>
    <row r="36" spans="1:10">
      <c r="A36" s="319"/>
      <c r="B36" s="319"/>
      <c r="C36" s="319"/>
      <c r="D36" s="319" t="s">
        <v>105</v>
      </c>
      <c r="E36" s="319"/>
      <c r="F36" s="188">
        <f>SUM(F8:F23)</f>
        <v>0</v>
      </c>
      <c r="G36" s="182">
        <f>SUM(G8:G23)</f>
        <v>4994605</v>
      </c>
      <c r="H36" s="182">
        <f>SUM(H8:H23)</f>
        <v>0</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300-000000000000}">
      <formula1>$AD$4:$AD$7</formula1>
    </dataValidation>
    <dataValidation type="list" allowBlank="1" showInputMessage="1" showErrorMessage="1" sqref="E8:E23" xr:uid="{00000000-0002-0000-03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6"/>
  <sheetViews>
    <sheetView zoomScale="90" zoomScaleNormal="90" workbookViewId="0">
      <selection activeCell="J9" sqref="J9:J11"/>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91</v>
      </c>
    </row>
    <row r="2" spans="1:10">
      <c r="A2" s="175" t="s">
        <v>92</v>
      </c>
    </row>
    <row r="3" spans="1:10">
      <c r="A3" s="177" t="s">
        <v>113</v>
      </c>
    </row>
    <row r="4" spans="1:10">
      <c r="A4" s="175" t="s">
        <v>119</v>
      </c>
    </row>
    <row r="5" spans="1:10">
      <c r="A5" s="175" t="s">
        <v>106</v>
      </c>
    </row>
    <row r="6" spans="1:10">
      <c r="A6" s="175" t="s">
        <v>94</v>
      </c>
    </row>
    <row r="7" spans="1:10" ht="93.75">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'管理シート（本体）'!BU13</f>
        <v>0</v>
      </c>
      <c r="G8" s="182">
        <f>'R7.12'!I8</f>
        <v>43800</v>
      </c>
      <c r="H8" s="182">
        <f>'管理シート（本体）'!BX13</f>
        <v>0</v>
      </c>
      <c r="I8" s="182">
        <f>G8-H8</f>
        <v>43800</v>
      </c>
      <c r="J8" s="183"/>
    </row>
    <row r="9" spans="1:10">
      <c r="A9" s="152"/>
      <c r="B9" s="152"/>
      <c r="C9" s="185"/>
      <c r="D9" s="8">
        <v>1.5</v>
      </c>
      <c r="E9" s="2" t="s">
        <v>74</v>
      </c>
      <c r="F9" s="187">
        <f>'管理シート（本体）'!BU14</f>
        <v>0</v>
      </c>
      <c r="G9" s="182">
        <f>'R7.12'!I9</f>
        <v>148700</v>
      </c>
      <c r="H9" s="182">
        <f>'管理シート（本体）'!BX14</f>
        <v>0</v>
      </c>
      <c r="I9" s="182">
        <f>G9-H9</f>
        <v>148700</v>
      </c>
      <c r="J9" s="183"/>
    </row>
    <row r="10" spans="1:10">
      <c r="A10" s="3">
        <v>2</v>
      </c>
      <c r="B10" s="3"/>
      <c r="C10" s="146"/>
      <c r="D10" s="8">
        <v>1.5</v>
      </c>
      <c r="E10" s="2" t="s">
        <v>73</v>
      </c>
      <c r="F10" s="187">
        <f>'管理シート（本体）'!BU15</f>
        <v>0</v>
      </c>
      <c r="G10" s="182">
        <f>'R7.12'!I10</f>
        <v>425400</v>
      </c>
      <c r="H10" s="182">
        <f>'管理シート（本体）'!BX15</f>
        <v>0</v>
      </c>
      <c r="I10" s="182">
        <f t="shared" ref="I10:I23" si="0">G10-H10</f>
        <v>425400</v>
      </c>
      <c r="J10" s="183"/>
    </row>
    <row r="11" spans="1:10">
      <c r="A11" s="5"/>
      <c r="B11" s="5"/>
      <c r="C11" s="186"/>
      <c r="D11" s="8">
        <v>1.5</v>
      </c>
      <c r="E11" s="2" t="s">
        <v>74</v>
      </c>
      <c r="F11" s="187">
        <f>'管理シート（本体）'!BU16</f>
        <v>0</v>
      </c>
      <c r="G11" s="182">
        <f>'R7.12'!I11</f>
        <v>169900</v>
      </c>
      <c r="H11" s="182">
        <f>'管理シート（本体）'!BX16</f>
        <v>0</v>
      </c>
      <c r="I11" s="182">
        <f t="shared" si="0"/>
        <v>169900</v>
      </c>
      <c r="J11" s="183"/>
    </row>
    <row r="12" spans="1:10">
      <c r="A12" s="152"/>
      <c r="B12" s="152"/>
      <c r="C12" s="185"/>
      <c r="D12" s="8">
        <v>1.5</v>
      </c>
      <c r="E12" s="2" t="s">
        <v>20</v>
      </c>
      <c r="F12" s="187">
        <f>'管理シート（本体）'!BU17</f>
        <v>0</v>
      </c>
      <c r="G12" s="182">
        <f>'R7.12'!I12</f>
        <v>508050</v>
      </c>
      <c r="H12" s="182">
        <f>'管理シート（本体）'!BX17</f>
        <v>0</v>
      </c>
      <c r="I12" s="182">
        <f t="shared" si="0"/>
        <v>508050</v>
      </c>
      <c r="J12" s="183"/>
    </row>
    <row r="13" spans="1:10">
      <c r="A13" s="2">
        <v>3</v>
      </c>
      <c r="B13" s="2"/>
      <c r="C13" s="147"/>
      <c r="D13" s="8">
        <v>1.5</v>
      </c>
      <c r="E13" s="2" t="s">
        <v>73</v>
      </c>
      <c r="F13" s="187">
        <f>'管理シート（本体）'!BU18</f>
        <v>0</v>
      </c>
      <c r="G13" s="182">
        <f>'R7.12'!I13</f>
        <v>344800</v>
      </c>
      <c r="H13" s="182">
        <f>'管理シート（本体）'!BX18</f>
        <v>0</v>
      </c>
      <c r="I13" s="182">
        <f t="shared" si="0"/>
        <v>344800</v>
      </c>
      <c r="J13" s="183"/>
    </row>
    <row r="14" spans="1:10">
      <c r="A14" s="3">
        <v>4</v>
      </c>
      <c r="B14" s="3"/>
      <c r="C14" s="146"/>
      <c r="D14" s="8">
        <v>1.5</v>
      </c>
      <c r="E14" s="2" t="s">
        <v>73</v>
      </c>
      <c r="F14" s="187">
        <f>'管理シート（本体）'!BU19</f>
        <v>0</v>
      </c>
      <c r="G14" s="182">
        <f>'R7.12'!I14</f>
        <v>686600</v>
      </c>
      <c r="H14" s="182">
        <f>'管理シート（本体）'!BX19</f>
        <v>0</v>
      </c>
      <c r="I14" s="182">
        <f t="shared" si="0"/>
        <v>686600</v>
      </c>
      <c r="J14" s="183"/>
    </row>
    <row r="15" spans="1:10">
      <c r="A15" s="152"/>
      <c r="B15" s="152"/>
      <c r="C15" s="185"/>
      <c r="D15" s="8">
        <v>1.5</v>
      </c>
      <c r="E15" s="2" t="s">
        <v>74</v>
      </c>
      <c r="F15" s="187">
        <f>'管理シート（本体）'!BU20</f>
        <v>0</v>
      </c>
      <c r="G15" s="182">
        <f>'R7.12'!I15</f>
        <v>264300</v>
      </c>
      <c r="H15" s="182">
        <f>'管理シート（本体）'!BX20</f>
        <v>0</v>
      </c>
      <c r="I15" s="182">
        <f t="shared" si="0"/>
        <v>264300</v>
      </c>
      <c r="J15" s="183"/>
    </row>
    <row r="16" spans="1:10">
      <c r="A16" s="2">
        <v>5</v>
      </c>
      <c r="B16" s="2"/>
      <c r="C16" s="147"/>
      <c r="D16" s="8">
        <v>1.5</v>
      </c>
      <c r="E16" s="2" t="s">
        <v>74</v>
      </c>
      <c r="F16" s="187">
        <f>'管理シート（本体）'!BU21</f>
        <v>0</v>
      </c>
      <c r="G16" s="182">
        <f>'R7.12'!I16</f>
        <v>193950</v>
      </c>
      <c r="H16" s="182">
        <f>'管理シート（本体）'!BX21</f>
        <v>0</v>
      </c>
      <c r="I16" s="182">
        <f t="shared" si="0"/>
        <v>193950</v>
      </c>
      <c r="J16" s="183"/>
    </row>
    <row r="17" spans="1:10">
      <c r="A17" s="2">
        <v>6</v>
      </c>
      <c r="B17" s="2"/>
      <c r="C17" s="147"/>
      <c r="D17" s="8">
        <v>1.5</v>
      </c>
      <c r="E17" s="2" t="s">
        <v>73</v>
      </c>
      <c r="F17" s="187">
        <f>'管理シート（本体）'!BU22</f>
        <v>0</v>
      </c>
      <c r="G17" s="182">
        <f>'R7.12'!I17</f>
        <v>583934</v>
      </c>
      <c r="H17" s="182">
        <f>'管理シート（本体）'!BX22</f>
        <v>0</v>
      </c>
      <c r="I17" s="182">
        <f t="shared" si="0"/>
        <v>583934</v>
      </c>
      <c r="J17" s="183"/>
    </row>
    <row r="18" spans="1:10">
      <c r="A18" s="3">
        <v>7</v>
      </c>
      <c r="B18" s="3"/>
      <c r="C18" s="146"/>
      <c r="D18" s="8">
        <v>1.5</v>
      </c>
      <c r="E18" s="2" t="s">
        <v>73</v>
      </c>
      <c r="F18" s="187">
        <f>'管理シート（本体）'!BU23</f>
        <v>0</v>
      </c>
      <c r="G18" s="182">
        <f>'R7.12'!I18</f>
        <v>185778</v>
      </c>
      <c r="H18" s="182">
        <f>'管理シート（本体）'!BX23</f>
        <v>0</v>
      </c>
      <c r="I18" s="182">
        <f t="shared" si="0"/>
        <v>185778</v>
      </c>
      <c r="J18" s="183"/>
    </row>
    <row r="19" spans="1:10">
      <c r="A19" s="152"/>
      <c r="B19" s="152"/>
      <c r="C19" s="185"/>
      <c r="D19" s="8">
        <v>1.5</v>
      </c>
      <c r="E19" s="2" t="s">
        <v>74</v>
      </c>
      <c r="F19" s="187">
        <f>'管理シート（本体）'!BU24</f>
        <v>0</v>
      </c>
      <c r="G19" s="182">
        <f>'R7.12'!I19</f>
        <v>187868</v>
      </c>
      <c r="H19" s="182">
        <f>'管理シート（本体）'!BX24</f>
        <v>0</v>
      </c>
      <c r="I19" s="182">
        <f t="shared" si="0"/>
        <v>187868</v>
      </c>
      <c r="J19" s="183"/>
    </row>
    <row r="20" spans="1:10">
      <c r="A20" s="2">
        <v>8</v>
      </c>
      <c r="B20" s="2"/>
      <c r="C20" s="147"/>
      <c r="D20" s="8">
        <v>1.5</v>
      </c>
      <c r="E20" s="2" t="s">
        <v>73</v>
      </c>
      <c r="F20" s="187">
        <f>'管理シート（本体）'!BU25</f>
        <v>0</v>
      </c>
      <c r="G20" s="182">
        <f>'R7.12'!I20</f>
        <v>687856</v>
      </c>
      <c r="H20" s="182">
        <f>'管理シート（本体）'!BX25</f>
        <v>0</v>
      </c>
      <c r="I20" s="182">
        <f t="shared" si="0"/>
        <v>687856</v>
      </c>
      <c r="J20" s="183"/>
    </row>
    <row r="21" spans="1:10">
      <c r="A21" s="2">
        <v>9</v>
      </c>
      <c r="B21" s="2"/>
      <c r="C21" s="147"/>
      <c r="D21" s="8">
        <v>1.5</v>
      </c>
      <c r="E21" s="2" t="s">
        <v>73</v>
      </c>
      <c r="F21" s="187">
        <f>'管理シート（本体）'!BU26</f>
        <v>0</v>
      </c>
      <c r="G21" s="182">
        <f>'R7.12'!I21</f>
        <v>117845</v>
      </c>
      <c r="H21" s="182">
        <f>'管理シート（本体）'!BX26</f>
        <v>0</v>
      </c>
      <c r="I21" s="182">
        <f t="shared" si="0"/>
        <v>117845</v>
      </c>
      <c r="J21" s="183"/>
    </row>
    <row r="22" spans="1:10">
      <c r="A22" s="2">
        <v>10</v>
      </c>
      <c r="B22" s="2"/>
      <c r="C22" s="147"/>
      <c r="D22" s="8">
        <v>1.5</v>
      </c>
      <c r="E22" s="2" t="s">
        <v>73</v>
      </c>
      <c r="F22" s="187">
        <f>'管理シート（本体）'!BU27</f>
        <v>0</v>
      </c>
      <c r="G22" s="182">
        <f>'R7.12'!I22</f>
        <v>309401</v>
      </c>
      <c r="H22" s="182">
        <f>'管理シート（本体）'!BX27</f>
        <v>0</v>
      </c>
      <c r="I22" s="182">
        <f t="shared" si="0"/>
        <v>309401</v>
      </c>
      <c r="J22" s="183"/>
    </row>
    <row r="23" spans="1:10">
      <c r="A23" s="3">
        <v>11</v>
      </c>
      <c r="B23" s="3"/>
      <c r="C23" s="146"/>
      <c r="D23" s="8">
        <v>1.5</v>
      </c>
      <c r="E23" s="2" t="s">
        <v>73</v>
      </c>
      <c r="F23" s="187">
        <f>'管理シート（本体）'!BU28</f>
        <v>0</v>
      </c>
      <c r="G23" s="182">
        <f>'R7.12'!I23</f>
        <v>136423</v>
      </c>
      <c r="H23" s="182">
        <f>'管理シート（本体）'!BX28</f>
        <v>0</v>
      </c>
      <c r="I23" s="182">
        <f t="shared" si="0"/>
        <v>136423</v>
      </c>
      <c r="J23" s="183"/>
    </row>
    <row r="24" spans="1:10">
      <c r="A24" s="319" t="s">
        <v>102</v>
      </c>
      <c r="B24" s="319"/>
      <c r="C24" s="319"/>
      <c r="D24" s="320">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19"/>
      <c r="B25" s="319"/>
      <c r="C25" s="319"/>
      <c r="D25" s="321"/>
      <c r="E25" s="178" t="s">
        <v>104</v>
      </c>
      <c r="F25" s="188">
        <f>SUMIFS($F$8:$F$23,$D$8:$D$23,$D$24,$E$8:$E$23,E25)</f>
        <v>0</v>
      </c>
      <c r="G25" s="182">
        <f>SUMIFS($G$8:$G$23,$D$8:$D$23,$D$24,$E$8:$E$23,E25)</f>
        <v>0</v>
      </c>
      <c r="H25" s="182">
        <f>SUMIFS($H$8:$H$23,$D$8:$D$23,$D$24,$E$8:$E$23,E25)</f>
        <v>0</v>
      </c>
      <c r="I25" s="182">
        <f>SUMIFS($I$8:$I$23,$D$8:$D$23,$D$24,$E$8:$E$23,E25)</f>
        <v>0</v>
      </c>
      <c r="J25" s="182"/>
    </row>
    <row r="26" spans="1:10">
      <c r="A26" s="319"/>
      <c r="B26" s="319"/>
      <c r="C26" s="319"/>
      <c r="D26" s="322"/>
      <c r="E26" s="184" t="s">
        <v>108</v>
      </c>
      <c r="F26" s="188">
        <f>SUMIFS($F$8:$F$23,$D$8:$D$23,$D$24,$E$8:$E$23,E26)</f>
        <v>0</v>
      </c>
      <c r="G26" s="182">
        <f>SUMIFS($G$8:$G$23,$D$8:$D$23,$D$24,$E$8:$E$23,E26)</f>
        <v>0</v>
      </c>
      <c r="H26" s="182">
        <f>SUMIFS($H$8:$H$23,$D$8:$D$23,$D$24,$E$8:$E$23,E26)</f>
        <v>0</v>
      </c>
      <c r="I26" s="182">
        <f>SUMIFS($I$8:$I$23,$D$8:$D$23,$D$24,$E$8:$E$23,E26)</f>
        <v>0</v>
      </c>
      <c r="J26" s="182"/>
    </row>
    <row r="27" spans="1:10">
      <c r="A27" s="319"/>
      <c r="B27" s="319"/>
      <c r="C27" s="319"/>
      <c r="D27" s="323">
        <v>1.3</v>
      </c>
      <c r="E27" s="178" t="s">
        <v>103</v>
      </c>
      <c r="F27" s="188">
        <f>SUMIFS($F$8:$F$23,$D$8:$D$23,$D$27,$E$8:$E$23,E27)</f>
        <v>0</v>
      </c>
      <c r="G27" s="182">
        <f>SUMIFS($G$8:$G$23,$D$8:$D$23,$D$27,$E$8:$E$23,E27)</f>
        <v>0</v>
      </c>
      <c r="H27" s="182">
        <f>SUMIFS($H$8:$H$23,$D$8:$D$23,$D$27,$E$8:$E$23,E27)</f>
        <v>0</v>
      </c>
      <c r="I27" s="182">
        <f>SUMIFS($I$8:$I$23,$D$8:$D$23,$D$27,$E$8:$E$23,E27)</f>
        <v>0</v>
      </c>
      <c r="J27" s="182"/>
    </row>
    <row r="28" spans="1:10">
      <c r="A28" s="319"/>
      <c r="B28" s="319"/>
      <c r="C28" s="319"/>
      <c r="D28" s="323"/>
      <c r="E28" s="178" t="s">
        <v>104</v>
      </c>
      <c r="F28" s="188">
        <f>SUMIFS($F$8:$F$23,$D$8:$D$23,$D$27,$E$8:$E$23,E28)</f>
        <v>0</v>
      </c>
      <c r="G28" s="182">
        <f>SUMIFS($G$8:$G$23,$D$8:$D$23,$D$27,$E$8:$E$23,E28)</f>
        <v>0</v>
      </c>
      <c r="H28" s="182">
        <f>SUMIFS($H$8:$H$23,$D$8:$D$23,$D$27,$E$8:$E$23,E28)</f>
        <v>0</v>
      </c>
      <c r="I28" s="182">
        <f>SUMIFS($I$8:$I$23,$D$8:$D$23,$D$27,$E$8:$E$23,E28)</f>
        <v>0</v>
      </c>
      <c r="J28" s="182"/>
    </row>
    <row r="29" spans="1:10">
      <c r="A29" s="319"/>
      <c r="B29" s="319"/>
      <c r="C29" s="319"/>
      <c r="D29" s="323"/>
      <c r="E29" s="184" t="s">
        <v>108</v>
      </c>
      <c r="F29" s="188">
        <f>SUMIFS($F$8:$F$23,$D$8:$D$23,$D$27,$E$8:$E$23,E29)</f>
        <v>0</v>
      </c>
      <c r="G29" s="182">
        <f>SUMIFS($G$8:$G$23,$D$8:$D$23,$D$27,$E$8:$E$23,E29)</f>
        <v>0</v>
      </c>
      <c r="H29" s="182">
        <f>SUMIFS($H$8:$H$23,$D$8:$D$23,$D$27,$E$8:$E$23,E29)</f>
        <v>0</v>
      </c>
      <c r="I29" s="182">
        <f>SUMIFS($I$8:$I$23,$D$8:$D$23,$D$27,$E$8:$E$23,E29)</f>
        <v>0</v>
      </c>
      <c r="J29" s="182"/>
    </row>
    <row r="30" spans="1:10">
      <c r="A30" s="319"/>
      <c r="B30" s="319"/>
      <c r="C30" s="319"/>
      <c r="D30" s="323">
        <v>1.5</v>
      </c>
      <c r="E30" s="178" t="s">
        <v>103</v>
      </c>
      <c r="F30" s="188">
        <f>SUMIFS($F$8:$F$23,$D$8:$D$23,$D$30,$E$8:$E$23,E30)</f>
        <v>0</v>
      </c>
      <c r="G30" s="182">
        <f>SUMIFS($G$8:$G$23,$D$8:$D$23,$D$30,$E$8:$E$23,E30)</f>
        <v>3521837</v>
      </c>
      <c r="H30" s="182">
        <f>SUMIFS($H$8:$H$23,$D$8:$D$23,$D$30,$E$8:$E$23,E30)</f>
        <v>0</v>
      </c>
      <c r="I30" s="182">
        <f>SUMIFS($I$8:$I$23,$D$8:$D$23,$D$30,$E$8:$E$23,E30)</f>
        <v>3521837</v>
      </c>
      <c r="J30" s="182"/>
    </row>
    <row r="31" spans="1:10">
      <c r="A31" s="319"/>
      <c r="B31" s="319"/>
      <c r="C31" s="319"/>
      <c r="D31" s="323"/>
      <c r="E31" s="178" t="s">
        <v>104</v>
      </c>
      <c r="F31" s="188">
        <f>SUMIFS($F$8:$F$23,$D$8:$D$23,$D$30,$E$8:$E$23,E31)</f>
        <v>0</v>
      </c>
      <c r="G31" s="182">
        <f>SUMIFS($G$8:$G$23,$D$8:$D$23,$D$30,$E$8:$E$23,E31)</f>
        <v>964718</v>
      </c>
      <c r="H31" s="182">
        <f>SUMIFS($H$8:$H$23,$D$8:$D$23,$D$30,$E$8:$E$23,E31)</f>
        <v>0</v>
      </c>
      <c r="I31" s="182">
        <f>SUMIFS($I$8:$I$23,$D$8:$D$23,$D$30,$E$8:$E$23,E31)</f>
        <v>964718</v>
      </c>
      <c r="J31" s="182"/>
    </row>
    <row r="32" spans="1:10">
      <c r="A32" s="319"/>
      <c r="B32" s="319"/>
      <c r="C32" s="319"/>
      <c r="D32" s="323"/>
      <c r="E32" s="184" t="s">
        <v>108</v>
      </c>
      <c r="F32" s="188">
        <f>SUMIFS($F$8:$F$23,$D$8:$D$23,$D$30,$E$8:$E$23,E32)</f>
        <v>0</v>
      </c>
      <c r="G32" s="182">
        <f>SUMIFS($G$8:$G$23,$D$8:$D$23,$D$30,$E$8:$E$23,E32)</f>
        <v>508050</v>
      </c>
      <c r="H32" s="182">
        <f>SUMIFS($H$8:$H$23,$D$8:$D$23,$D$30,$E$8:$E$23,E32)</f>
        <v>0</v>
      </c>
      <c r="I32" s="182">
        <f>SUMIFS($I$8:$I$23,$D$8:$D$23,$D$30,$E$8:$E$23,E32)</f>
        <v>508050</v>
      </c>
      <c r="J32" s="182"/>
    </row>
    <row r="33" spans="1:10">
      <c r="A33" s="319"/>
      <c r="B33" s="319"/>
      <c r="C33" s="319"/>
      <c r="D33" s="323">
        <v>1.7</v>
      </c>
      <c r="E33" s="178" t="s">
        <v>103</v>
      </c>
      <c r="F33" s="188">
        <f>SUMIFS($F$8:$F$23,$D$8:$D$23,$D$33,$E$8:$E$23,E33)</f>
        <v>0</v>
      </c>
      <c r="G33" s="182">
        <f>SUMIFS($G$8:$G$23,$D$8:$D$23,$D$33,$E$8:$E$23,E33)</f>
        <v>0</v>
      </c>
      <c r="H33" s="182">
        <f>SUMIFS($H$8:$H$23,$D$8:$D$23,$D$33,$E$8:$E$23,E33)</f>
        <v>0</v>
      </c>
      <c r="I33" s="182">
        <f>SUMIFS($I$8:$I$23,$D$8:$D$23,$D$33,$E$8:$E$23,E33)</f>
        <v>0</v>
      </c>
      <c r="J33" s="182"/>
    </row>
    <row r="34" spans="1:10">
      <c r="A34" s="319"/>
      <c r="B34" s="319"/>
      <c r="C34" s="319"/>
      <c r="D34" s="323"/>
      <c r="E34" s="178" t="s">
        <v>104</v>
      </c>
      <c r="F34" s="188">
        <f>SUMIFS($F$8:$F$23,$D$8:$D$23,$D$33,$E$8:$E$23,E34)</f>
        <v>0</v>
      </c>
      <c r="G34" s="182">
        <f>SUMIFS($G$8:$G$23,$D$8:$D$23,$D$33,$E$8:$E$23,E34)</f>
        <v>0</v>
      </c>
      <c r="H34" s="182">
        <f>SUMIFS($H$8:$H$23,$D$8:$D$23,$D$33,$E$8:$E$23,E34)</f>
        <v>0</v>
      </c>
      <c r="I34" s="182">
        <f>SUMIFS($I$8:$I$23,$D$8:$D$23,$D$33,$E$8:$E$23,E34)</f>
        <v>0</v>
      </c>
      <c r="J34" s="182"/>
    </row>
    <row r="35" spans="1:10">
      <c r="A35" s="319"/>
      <c r="B35" s="319"/>
      <c r="C35" s="319"/>
      <c r="D35" s="323"/>
      <c r="E35" s="184" t="s">
        <v>108</v>
      </c>
      <c r="F35" s="188">
        <f>SUMIFS($F$8:$F$23,$D$8:$D$23,$D$33,$E$8:$E$23,E35)</f>
        <v>0</v>
      </c>
      <c r="G35" s="182">
        <f>SUMIFS($G$8:$G$23,$D$8:$D$23,$D$33,$E$8:$E$23,E35)</f>
        <v>0</v>
      </c>
      <c r="H35" s="182">
        <f>SUMIFS($H$8:$H$23,$D$8:$D$23,$D$33,$E$8:$E$23,E35)</f>
        <v>0</v>
      </c>
      <c r="I35" s="182">
        <f>SUMIFS($I$8:$I$23,$D$8:$D$23,$D$33,$E$8:$E$23,E35)</f>
        <v>0</v>
      </c>
      <c r="J35" s="182"/>
    </row>
    <row r="36" spans="1:10">
      <c r="A36" s="319"/>
      <c r="B36" s="319"/>
      <c r="C36" s="319"/>
      <c r="D36" s="319" t="s">
        <v>105</v>
      </c>
      <c r="E36" s="319"/>
      <c r="F36" s="188">
        <f>SUM(F8:F23)</f>
        <v>0</v>
      </c>
      <c r="G36" s="182">
        <f>SUM(G8:G23)</f>
        <v>4994605</v>
      </c>
      <c r="H36" s="182">
        <f>SUM(H8:H23)</f>
        <v>0</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400-000000000000}">
      <formula1>$AH$4:$AH$7</formula1>
    </dataValidation>
    <dataValidation type="list" allowBlank="1" showInputMessage="1" showErrorMessage="1" sqref="D8:D23" xr:uid="{00000000-0002-0000-04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6"/>
  <sheetViews>
    <sheetView zoomScale="90" zoomScaleNormal="90" workbookViewId="0">
      <selection activeCell="E28" sqref="E28"/>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91</v>
      </c>
    </row>
    <row r="2" spans="1:10">
      <c r="A2" s="175" t="s">
        <v>92</v>
      </c>
    </row>
    <row r="3" spans="1:10">
      <c r="A3" s="177" t="s">
        <v>114</v>
      </c>
    </row>
    <row r="4" spans="1:10">
      <c r="A4" s="175" t="s">
        <v>119</v>
      </c>
    </row>
    <row r="5" spans="1:10">
      <c r="A5" s="175" t="s">
        <v>106</v>
      </c>
    </row>
    <row r="6" spans="1:10">
      <c r="A6" s="175" t="s">
        <v>94</v>
      </c>
    </row>
    <row r="7" spans="1:10" ht="93.75">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'管理シート（本体）'!CA13</f>
        <v>0</v>
      </c>
      <c r="G8" s="182">
        <f>'R8.01'!I8</f>
        <v>43800</v>
      </c>
      <c r="H8" s="182">
        <f>'管理シート（本体）'!CD13</f>
        <v>0</v>
      </c>
      <c r="I8" s="182">
        <f>G8-H8</f>
        <v>43800</v>
      </c>
      <c r="J8" s="183"/>
    </row>
    <row r="9" spans="1:10">
      <c r="A9" s="152"/>
      <c r="B9" s="152"/>
      <c r="C9" s="185"/>
      <c r="D9" s="8">
        <v>1.5</v>
      </c>
      <c r="E9" s="2" t="s">
        <v>74</v>
      </c>
      <c r="F9" s="187">
        <f>'管理シート（本体）'!CA14</f>
        <v>0</v>
      </c>
      <c r="G9" s="182">
        <f>'R8.01'!I9</f>
        <v>148700</v>
      </c>
      <c r="H9" s="182">
        <f>'管理シート（本体）'!CD14</f>
        <v>0</v>
      </c>
      <c r="I9" s="182">
        <f>G9-H9</f>
        <v>148700</v>
      </c>
      <c r="J9" s="183"/>
    </row>
    <row r="10" spans="1:10">
      <c r="A10" s="3">
        <v>2</v>
      </c>
      <c r="B10" s="3"/>
      <c r="C10" s="146"/>
      <c r="D10" s="8">
        <v>1.5</v>
      </c>
      <c r="E10" s="2" t="s">
        <v>73</v>
      </c>
      <c r="F10" s="187">
        <f>'管理シート（本体）'!CA15</f>
        <v>0</v>
      </c>
      <c r="G10" s="182">
        <f>'R8.01'!I10</f>
        <v>425400</v>
      </c>
      <c r="H10" s="182">
        <f>'管理シート（本体）'!CD15</f>
        <v>0</v>
      </c>
      <c r="I10" s="182">
        <f t="shared" ref="I10:I23" si="0">G10-H10</f>
        <v>425400</v>
      </c>
      <c r="J10" s="183"/>
    </row>
    <row r="11" spans="1:10">
      <c r="A11" s="5"/>
      <c r="B11" s="5"/>
      <c r="C11" s="186"/>
      <c r="D11" s="8">
        <v>1.5</v>
      </c>
      <c r="E11" s="2" t="s">
        <v>74</v>
      </c>
      <c r="F11" s="187">
        <f>'管理シート（本体）'!CA16</f>
        <v>0</v>
      </c>
      <c r="G11" s="182">
        <f>'R8.01'!I11</f>
        <v>169900</v>
      </c>
      <c r="H11" s="182">
        <f>'管理シート（本体）'!CD16</f>
        <v>0</v>
      </c>
      <c r="I11" s="182">
        <f t="shared" si="0"/>
        <v>169900</v>
      </c>
      <c r="J11" s="183"/>
    </row>
    <row r="12" spans="1:10">
      <c r="A12" s="152"/>
      <c r="B12" s="152"/>
      <c r="C12" s="185"/>
      <c r="D12" s="8">
        <v>1.5</v>
      </c>
      <c r="E12" s="2" t="s">
        <v>20</v>
      </c>
      <c r="F12" s="187">
        <f>'管理シート（本体）'!CA17</f>
        <v>0</v>
      </c>
      <c r="G12" s="182">
        <f>'R8.01'!I12</f>
        <v>508050</v>
      </c>
      <c r="H12" s="182">
        <f>'管理シート（本体）'!CD17</f>
        <v>0</v>
      </c>
      <c r="I12" s="182">
        <f t="shared" si="0"/>
        <v>508050</v>
      </c>
      <c r="J12" s="183"/>
    </row>
    <row r="13" spans="1:10">
      <c r="A13" s="2">
        <v>3</v>
      </c>
      <c r="B13" s="2"/>
      <c r="C13" s="147"/>
      <c r="D13" s="8">
        <v>1.5</v>
      </c>
      <c r="E13" s="2" t="s">
        <v>73</v>
      </c>
      <c r="F13" s="187">
        <f>'管理シート（本体）'!CA18</f>
        <v>0</v>
      </c>
      <c r="G13" s="182">
        <f>'R8.01'!I13</f>
        <v>344800</v>
      </c>
      <c r="H13" s="182">
        <f>'管理シート（本体）'!CD18</f>
        <v>0</v>
      </c>
      <c r="I13" s="182">
        <f t="shared" si="0"/>
        <v>344800</v>
      </c>
      <c r="J13" s="183"/>
    </row>
    <row r="14" spans="1:10">
      <c r="A14" s="3">
        <v>4</v>
      </c>
      <c r="B14" s="3"/>
      <c r="C14" s="146"/>
      <c r="D14" s="8">
        <v>1.5</v>
      </c>
      <c r="E14" s="2" t="s">
        <v>73</v>
      </c>
      <c r="F14" s="187">
        <f>'管理シート（本体）'!CA19</f>
        <v>0</v>
      </c>
      <c r="G14" s="182">
        <f>'R8.01'!I14</f>
        <v>686600</v>
      </c>
      <c r="H14" s="182">
        <f>'管理シート（本体）'!CD19</f>
        <v>0</v>
      </c>
      <c r="I14" s="182">
        <f t="shared" si="0"/>
        <v>686600</v>
      </c>
      <c r="J14" s="183"/>
    </row>
    <row r="15" spans="1:10">
      <c r="A15" s="152"/>
      <c r="B15" s="152"/>
      <c r="C15" s="185"/>
      <c r="D15" s="8">
        <v>1.5</v>
      </c>
      <c r="E15" s="2" t="s">
        <v>74</v>
      </c>
      <c r="F15" s="187">
        <f>'管理シート（本体）'!CA20</f>
        <v>0</v>
      </c>
      <c r="G15" s="182">
        <f>'R8.01'!I15</f>
        <v>264300</v>
      </c>
      <c r="H15" s="182">
        <f>'管理シート（本体）'!CD20</f>
        <v>0</v>
      </c>
      <c r="I15" s="182">
        <f t="shared" si="0"/>
        <v>264300</v>
      </c>
      <c r="J15" s="183"/>
    </row>
    <row r="16" spans="1:10">
      <c r="A16" s="2">
        <v>5</v>
      </c>
      <c r="B16" s="2"/>
      <c r="C16" s="147"/>
      <c r="D16" s="8">
        <v>1.5</v>
      </c>
      <c r="E16" s="2" t="s">
        <v>74</v>
      </c>
      <c r="F16" s="187">
        <f>'管理シート（本体）'!CA21</f>
        <v>0</v>
      </c>
      <c r="G16" s="182">
        <f>'R8.01'!I16</f>
        <v>193950</v>
      </c>
      <c r="H16" s="182">
        <f>'管理シート（本体）'!CD21</f>
        <v>0</v>
      </c>
      <c r="I16" s="182">
        <f t="shared" si="0"/>
        <v>193950</v>
      </c>
      <c r="J16" s="183"/>
    </row>
    <row r="17" spans="1:10">
      <c r="A17" s="2">
        <v>6</v>
      </c>
      <c r="B17" s="2"/>
      <c r="C17" s="147"/>
      <c r="D17" s="8">
        <v>1.5</v>
      </c>
      <c r="E17" s="2" t="s">
        <v>73</v>
      </c>
      <c r="F17" s="187">
        <f>'管理シート（本体）'!CA22</f>
        <v>0</v>
      </c>
      <c r="G17" s="182">
        <f>'R8.01'!I17</f>
        <v>583934</v>
      </c>
      <c r="H17" s="182">
        <f>'管理シート（本体）'!CD22</f>
        <v>0</v>
      </c>
      <c r="I17" s="182">
        <f t="shared" si="0"/>
        <v>583934</v>
      </c>
      <c r="J17" s="183"/>
    </row>
    <row r="18" spans="1:10">
      <c r="A18" s="3">
        <v>7</v>
      </c>
      <c r="B18" s="3"/>
      <c r="C18" s="146"/>
      <c r="D18" s="8">
        <v>1.5</v>
      </c>
      <c r="E18" s="2" t="s">
        <v>73</v>
      </c>
      <c r="F18" s="187">
        <f>'管理シート（本体）'!CA23</f>
        <v>0</v>
      </c>
      <c r="G18" s="182">
        <f>'R8.01'!I18</f>
        <v>185778</v>
      </c>
      <c r="H18" s="182">
        <f>'管理シート（本体）'!CD23</f>
        <v>0</v>
      </c>
      <c r="I18" s="182">
        <f t="shared" si="0"/>
        <v>185778</v>
      </c>
      <c r="J18" s="183"/>
    </row>
    <row r="19" spans="1:10">
      <c r="A19" s="152"/>
      <c r="B19" s="152"/>
      <c r="C19" s="185"/>
      <c r="D19" s="8">
        <v>1.5</v>
      </c>
      <c r="E19" s="2" t="s">
        <v>74</v>
      </c>
      <c r="F19" s="187">
        <f>'管理シート（本体）'!CA24</f>
        <v>0</v>
      </c>
      <c r="G19" s="182">
        <f>'R8.01'!I19</f>
        <v>187868</v>
      </c>
      <c r="H19" s="182">
        <f>'管理シート（本体）'!CD24</f>
        <v>0</v>
      </c>
      <c r="I19" s="182">
        <f t="shared" si="0"/>
        <v>187868</v>
      </c>
      <c r="J19" s="183"/>
    </row>
    <row r="20" spans="1:10">
      <c r="A20" s="2">
        <v>8</v>
      </c>
      <c r="B20" s="2"/>
      <c r="C20" s="147"/>
      <c r="D20" s="8">
        <v>1.5</v>
      </c>
      <c r="E20" s="2" t="s">
        <v>73</v>
      </c>
      <c r="F20" s="187">
        <f>'管理シート（本体）'!CA25</f>
        <v>0</v>
      </c>
      <c r="G20" s="182">
        <f>'R8.01'!I20</f>
        <v>687856</v>
      </c>
      <c r="H20" s="182">
        <f>'管理シート（本体）'!CD25</f>
        <v>0</v>
      </c>
      <c r="I20" s="182">
        <f t="shared" si="0"/>
        <v>687856</v>
      </c>
      <c r="J20" s="183"/>
    </row>
    <row r="21" spans="1:10">
      <c r="A21" s="2">
        <v>9</v>
      </c>
      <c r="B21" s="2"/>
      <c r="C21" s="147"/>
      <c r="D21" s="8">
        <v>1.5</v>
      </c>
      <c r="E21" s="2" t="s">
        <v>73</v>
      </c>
      <c r="F21" s="187">
        <f>'管理シート（本体）'!CA26</f>
        <v>0</v>
      </c>
      <c r="G21" s="182">
        <f>'R8.01'!I21</f>
        <v>117845</v>
      </c>
      <c r="H21" s="182">
        <f>'管理シート（本体）'!CD26</f>
        <v>0</v>
      </c>
      <c r="I21" s="182">
        <f t="shared" si="0"/>
        <v>117845</v>
      </c>
      <c r="J21" s="183"/>
    </row>
    <row r="22" spans="1:10">
      <c r="A22" s="2">
        <v>10</v>
      </c>
      <c r="B22" s="2"/>
      <c r="C22" s="147"/>
      <c r="D22" s="8">
        <v>1.5</v>
      </c>
      <c r="E22" s="2" t="s">
        <v>73</v>
      </c>
      <c r="F22" s="187">
        <f>'管理シート（本体）'!CA27</f>
        <v>0</v>
      </c>
      <c r="G22" s="182">
        <f>'R8.01'!I22</f>
        <v>309401</v>
      </c>
      <c r="H22" s="182">
        <f>'管理シート（本体）'!CD27</f>
        <v>0</v>
      </c>
      <c r="I22" s="182">
        <f t="shared" si="0"/>
        <v>309401</v>
      </c>
      <c r="J22" s="183"/>
    </row>
    <row r="23" spans="1:10">
      <c r="A23" s="3">
        <v>11</v>
      </c>
      <c r="B23" s="3"/>
      <c r="C23" s="146"/>
      <c r="D23" s="8">
        <v>1.5</v>
      </c>
      <c r="E23" s="2" t="s">
        <v>73</v>
      </c>
      <c r="F23" s="187">
        <f>'管理シート（本体）'!CA28</f>
        <v>0</v>
      </c>
      <c r="G23" s="182">
        <f>'R8.01'!I23</f>
        <v>136423</v>
      </c>
      <c r="H23" s="182">
        <f>'管理シート（本体）'!CD28</f>
        <v>0</v>
      </c>
      <c r="I23" s="182">
        <f t="shared" si="0"/>
        <v>136423</v>
      </c>
      <c r="J23" s="183"/>
    </row>
    <row r="24" spans="1:10">
      <c r="A24" s="319" t="s">
        <v>102</v>
      </c>
      <c r="B24" s="319"/>
      <c r="C24" s="319"/>
      <c r="D24" s="320">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19"/>
      <c r="B25" s="319"/>
      <c r="C25" s="319"/>
      <c r="D25" s="321"/>
      <c r="E25" s="178" t="s">
        <v>104</v>
      </c>
      <c r="F25" s="188">
        <f>SUMIFS($F$8:$F$23,$D$8:$D$23,$D$24,$E$8:$E$23,E25)</f>
        <v>0</v>
      </c>
      <c r="G25" s="182">
        <f>SUMIFS($G$8:$G$23,$D$8:$D$23,$D$24,$E$8:$E$23,E25)</f>
        <v>0</v>
      </c>
      <c r="H25" s="182">
        <f>SUMIFS($H$8:$H$23,$D$8:$D$23,$D$24,$E$8:$E$23,E25)</f>
        <v>0</v>
      </c>
      <c r="I25" s="182">
        <f>SUMIFS($I$8:$I$23,$D$8:$D$23,$D$24,$E$8:$E$23,E25)</f>
        <v>0</v>
      </c>
      <c r="J25" s="182"/>
    </row>
    <row r="26" spans="1:10">
      <c r="A26" s="319"/>
      <c r="B26" s="319"/>
      <c r="C26" s="319"/>
      <c r="D26" s="322"/>
      <c r="E26" s="184" t="s">
        <v>108</v>
      </c>
      <c r="F26" s="188">
        <f>SUMIFS($F$8:$F$23,$D$8:$D$23,$D$24,$E$8:$E$23,E26)</f>
        <v>0</v>
      </c>
      <c r="G26" s="182">
        <f>SUMIFS($G$8:$G$23,$D$8:$D$23,$D$24,$E$8:$E$23,E26)</f>
        <v>0</v>
      </c>
      <c r="H26" s="182">
        <f>SUMIFS($H$8:$H$23,$D$8:$D$23,$D$24,$E$8:$E$23,E26)</f>
        <v>0</v>
      </c>
      <c r="I26" s="182">
        <f>SUMIFS($I$8:$I$23,$D$8:$D$23,$D$24,$E$8:$E$23,E26)</f>
        <v>0</v>
      </c>
      <c r="J26" s="182"/>
    </row>
    <row r="27" spans="1:10">
      <c r="A27" s="319"/>
      <c r="B27" s="319"/>
      <c r="C27" s="319"/>
      <c r="D27" s="323">
        <v>1.3</v>
      </c>
      <c r="E27" s="178" t="s">
        <v>103</v>
      </c>
      <c r="F27" s="188">
        <f>SUMIFS($F$8:$F$23,$D$8:$D$23,$D$27,$E$8:$E$23,E27)</f>
        <v>0</v>
      </c>
      <c r="G27" s="182">
        <f>SUMIFS($G$8:$G$23,$D$8:$D$23,$D$27,$E$8:$E$23,E27)</f>
        <v>0</v>
      </c>
      <c r="H27" s="182">
        <f>SUMIFS($H$8:$H$23,$D$8:$D$23,$D$27,$E$8:$E$23,E27)</f>
        <v>0</v>
      </c>
      <c r="I27" s="182">
        <f>SUMIFS($I$8:$I$23,$D$8:$D$23,$D$27,$E$8:$E$23,E27)</f>
        <v>0</v>
      </c>
      <c r="J27" s="182"/>
    </row>
    <row r="28" spans="1:10">
      <c r="A28" s="319"/>
      <c r="B28" s="319"/>
      <c r="C28" s="319"/>
      <c r="D28" s="323"/>
      <c r="E28" s="178" t="s">
        <v>104</v>
      </c>
      <c r="F28" s="188">
        <f>SUMIFS($F$8:$F$23,$D$8:$D$23,$D$27,$E$8:$E$23,E28)</f>
        <v>0</v>
      </c>
      <c r="G28" s="182">
        <f>SUMIFS($G$8:$G$23,$D$8:$D$23,$D$27,$E$8:$E$23,E28)</f>
        <v>0</v>
      </c>
      <c r="H28" s="182">
        <f>SUMIFS($H$8:$H$23,$D$8:$D$23,$D$27,$E$8:$E$23,E28)</f>
        <v>0</v>
      </c>
      <c r="I28" s="182">
        <f>SUMIFS($I$8:$I$23,$D$8:$D$23,$D$27,$E$8:$E$23,E28)</f>
        <v>0</v>
      </c>
      <c r="J28" s="182"/>
    </row>
    <row r="29" spans="1:10">
      <c r="A29" s="319"/>
      <c r="B29" s="319"/>
      <c r="C29" s="319"/>
      <c r="D29" s="323"/>
      <c r="E29" s="184" t="s">
        <v>108</v>
      </c>
      <c r="F29" s="188">
        <f>SUMIFS($F$8:$F$23,$D$8:$D$23,$D$27,$E$8:$E$23,E29)</f>
        <v>0</v>
      </c>
      <c r="G29" s="182">
        <f>SUMIFS($G$8:$G$23,$D$8:$D$23,$D$27,$E$8:$E$23,E29)</f>
        <v>0</v>
      </c>
      <c r="H29" s="182">
        <f>SUMIFS($H$8:$H$23,$D$8:$D$23,$D$27,$E$8:$E$23,E29)</f>
        <v>0</v>
      </c>
      <c r="I29" s="182">
        <f>SUMIFS($I$8:$I$23,$D$8:$D$23,$D$27,$E$8:$E$23,E29)</f>
        <v>0</v>
      </c>
      <c r="J29" s="182"/>
    </row>
    <row r="30" spans="1:10">
      <c r="A30" s="319"/>
      <c r="B30" s="319"/>
      <c r="C30" s="319"/>
      <c r="D30" s="323">
        <v>1.5</v>
      </c>
      <c r="E30" s="178" t="s">
        <v>103</v>
      </c>
      <c r="F30" s="188">
        <f>SUMIFS($F$8:$F$23,$D$8:$D$23,$D$30,$E$8:$E$23,E30)</f>
        <v>0</v>
      </c>
      <c r="G30" s="182">
        <f>SUMIFS($G$8:$G$23,$D$8:$D$23,$D$30,$E$8:$E$23,E30)</f>
        <v>3521837</v>
      </c>
      <c r="H30" s="182">
        <f>SUMIFS($H$8:$H$23,$D$8:$D$23,$D$30,$E$8:$E$23,E30)</f>
        <v>0</v>
      </c>
      <c r="I30" s="182">
        <f>SUMIFS($I$8:$I$23,$D$8:$D$23,$D$30,$E$8:$E$23,E30)</f>
        <v>3521837</v>
      </c>
      <c r="J30" s="182"/>
    </row>
    <row r="31" spans="1:10">
      <c r="A31" s="319"/>
      <c r="B31" s="319"/>
      <c r="C31" s="319"/>
      <c r="D31" s="323"/>
      <c r="E31" s="178" t="s">
        <v>104</v>
      </c>
      <c r="F31" s="188">
        <f>SUMIFS($F$8:$F$23,$D$8:$D$23,$D$30,$E$8:$E$23,E31)</f>
        <v>0</v>
      </c>
      <c r="G31" s="182">
        <f>SUMIFS($G$8:$G$23,$D$8:$D$23,$D$30,$E$8:$E$23,E31)</f>
        <v>964718</v>
      </c>
      <c r="H31" s="182">
        <f>SUMIFS($H$8:$H$23,$D$8:$D$23,$D$30,$E$8:$E$23,E31)</f>
        <v>0</v>
      </c>
      <c r="I31" s="182">
        <f>SUMIFS($I$8:$I$23,$D$8:$D$23,$D$30,$E$8:$E$23,E31)</f>
        <v>964718</v>
      </c>
      <c r="J31" s="182"/>
    </row>
    <row r="32" spans="1:10">
      <c r="A32" s="319"/>
      <c r="B32" s="319"/>
      <c r="C32" s="319"/>
      <c r="D32" s="323"/>
      <c r="E32" s="184" t="s">
        <v>108</v>
      </c>
      <c r="F32" s="188">
        <f>SUMIFS($F$8:$F$23,$D$8:$D$23,$D$30,$E$8:$E$23,E32)</f>
        <v>0</v>
      </c>
      <c r="G32" s="182">
        <f>SUMIFS($G$8:$G$23,$D$8:$D$23,$D$30,$E$8:$E$23,E32)</f>
        <v>508050</v>
      </c>
      <c r="H32" s="182">
        <f>SUMIFS($H$8:$H$23,$D$8:$D$23,$D$30,$E$8:$E$23,E32)</f>
        <v>0</v>
      </c>
      <c r="I32" s="182">
        <f>SUMIFS($I$8:$I$23,$D$8:$D$23,$D$30,$E$8:$E$23,E32)</f>
        <v>508050</v>
      </c>
      <c r="J32" s="182"/>
    </row>
    <row r="33" spans="1:10">
      <c r="A33" s="319"/>
      <c r="B33" s="319"/>
      <c r="C33" s="319"/>
      <c r="D33" s="323">
        <v>1.7</v>
      </c>
      <c r="E33" s="178" t="s">
        <v>103</v>
      </c>
      <c r="F33" s="188">
        <f>SUMIFS($F$8:$F$23,$D$8:$D$23,$D$33,$E$8:$E$23,E33)</f>
        <v>0</v>
      </c>
      <c r="G33" s="182">
        <f>SUMIFS($G$8:$G$23,$D$8:$D$23,$D$33,$E$8:$E$23,E33)</f>
        <v>0</v>
      </c>
      <c r="H33" s="182">
        <f>SUMIFS($H$8:$H$23,$D$8:$D$23,$D$33,$E$8:$E$23,E33)</f>
        <v>0</v>
      </c>
      <c r="I33" s="182">
        <f>SUMIFS($I$8:$I$23,$D$8:$D$23,$D$33,$E$8:$E$23,E33)</f>
        <v>0</v>
      </c>
      <c r="J33" s="182"/>
    </row>
    <row r="34" spans="1:10">
      <c r="A34" s="319"/>
      <c r="B34" s="319"/>
      <c r="C34" s="319"/>
      <c r="D34" s="323"/>
      <c r="E34" s="178" t="s">
        <v>104</v>
      </c>
      <c r="F34" s="188">
        <f>SUMIFS($F$8:$F$23,$D$8:$D$23,$D$33,$E$8:$E$23,E34)</f>
        <v>0</v>
      </c>
      <c r="G34" s="182">
        <f>SUMIFS($G$8:$G$23,$D$8:$D$23,$D$33,$E$8:$E$23,E34)</f>
        <v>0</v>
      </c>
      <c r="H34" s="182">
        <f>SUMIFS($H$8:$H$23,$D$8:$D$23,$D$33,$E$8:$E$23,E34)</f>
        <v>0</v>
      </c>
      <c r="I34" s="182">
        <f>SUMIFS($I$8:$I$23,$D$8:$D$23,$D$33,$E$8:$E$23,E34)</f>
        <v>0</v>
      </c>
      <c r="J34" s="182"/>
    </row>
    <row r="35" spans="1:10">
      <c r="A35" s="319"/>
      <c r="B35" s="319"/>
      <c r="C35" s="319"/>
      <c r="D35" s="323"/>
      <c r="E35" s="184" t="s">
        <v>108</v>
      </c>
      <c r="F35" s="188">
        <f>SUMIFS($F$8:$F$23,$D$8:$D$23,$D$33,$E$8:$E$23,E35)</f>
        <v>0</v>
      </c>
      <c r="G35" s="182">
        <f>SUMIFS($G$8:$G$23,$D$8:$D$23,$D$33,$E$8:$E$23,E35)</f>
        <v>0</v>
      </c>
      <c r="H35" s="182">
        <f>SUMIFS($H$8:$H$23,$D$8:$D$23,$D$33,$E$8:$E$23,E35)</f>
        <v>0</v>
      </c>
      <c r="I35" s="182">
        <f>SUMIFS($I$8:$I$23,$D$8:$D$23,$D$33,$E$8:$E$23,E35)</f>
        <v>0</v>
      </c>
      <c r="J35" s="182"/>
    </row>
    <row r="36" spans="1:10">
      <c r="A36" s="319"/>
      <c r="B36" s="319"/>
      <c r="C36" s="319"/>
      <c r="D36" s="319" t="s">
        <v>105</v>
      </c>
      <c r="E36" s="319"/>
      <c r="F36" s="188">
        <f>SUM(F8:F23)</f>
        <v>0</v>
      </c>
      <c r="G36" s="182">
        <f>SUM(G8:G23)</f>
        <v>4994605</v>
      </c>
      <c r="H36" s="182">
        <f>SUM(H8:H23)</f>
        <v>0</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500-000000000000}">
      <formula1>$AD$4:$AD$7</formula1>
    </dataValidation>
    <dataValidation type="list" allowBlank="1" showInputMessage="1" showErrorMessage="1" sqref="E8:E23" xr:uid="{00000000-0002-0000-05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6"/>
  <sheetViews>
    <sheetView zoomScale="90" zoomScaleNormal="90" workbookViewId="0">
      <selection activeCell="J9" sqref="J9:J11"/>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91</v>
      </c>
    </row>
    <row r="2" spans="1:10">
      <c r="A2" s="175" t="s">
        <v>92</v>
      </c>
    </row>
    <row r="3" spans="1:10">
      <c r="A3" s="177" t="s">
        <v>115</v>
      </c>
    </row>
    <row r="4" spans="1:10">
      <c r="A4" s="175" t="s">
        <v>119</v>
      </c>
    </row>
    <row r="5" spans="1:10">
      <c r="A5" s="175" t="s">
        <v>106</v>
      </c>
    </row>
    <row r="6" spans="1:10">
      <c r="A6" s="175" t="s">
        <v>94</v>
      </c>
    </row>
    <row r="7" spans="1:10" ht="93.75">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'管理シート（本体）'!CG13</f>
        <v>0</v>
      </c>
      <c r="G8" s="182">
        <f>'R8.02'!I8</f>
        <v>43800</v>
      </c>
      <c r="H8" s="182">
        <f>'管理シート（本体）'!CJ13</f>
        <v>0</v>
      </c>
      <c r="I8" s="182">
        <f>G8-H8</f>
        <v>43800</v>
      </c>
      <c r="J8" s="183"/>
    </row>
    <row r="9" spans="1:10">
      <c r="A9" s="152"/>
      <c r="B9" s="152"/>
      <c r="C9" s="185"/>
      <c r="D9" s="8">
        <v>1.5</v>
      </c>
      <c r="E9" s="2" t="s">
        <v>74</v>
      </c>
      <c r="F9" s="187">
        <f>'管理シート（本体）'!CG14</f>
        <v>0</v>
      </c>
      <c r="G9" s="182">
        <f>'R8.02'!I9</f>
        <v>148700</v>
      </c>
      <c r="H9" s="182">
        <f>'管理シート（本体）'!CJ14</f>
        <v>0</v>
      </c>
      <c r="I9" s="182">
        <f>G9-H9</f>
        <v>148700</v>
      </c>
      <c r="J9" s="183"/>
    </row>
    <row r="10" spans="1:10">
      <c r="A10" s="3">
        <v>2</v>
      </c>
      <c r="B10" s="3"/>
      <c r="C10" s="146"/>
      <c r="D10" s="8">
        <v>1.5</v>
      </c>
      <c r="E10" s="2" t="s">
        <v>73</v>
      </c>
      <c r="F10" s="187">
        <f>'管理シート（本体）'!CG15</f>
        <v>0</v>
      </c>
      <c r="G10" s="182">
        <f>'R8.02'!I10</f>
        <v>425400</v>
      </c>
      <c r="H10" s="182">
        <f>'管理シート（本体）'!CJ15</f>
        <v>0</v>
      </c>
      <c r="I10" s="182">
        <f t="shared" ref="I10:I23" si="0">G10-H10</f>
        <v>425400</v>
      </c>
      <c r="J10" s="183"/>
    </row>
    <row r="11" spans="1:10">
      <c r="A11" s="5"/>
      <c r="B11" s="5"/>
      <c r="C11" s="186"/>
      <c r="D11" s="8">
        <v>1.5</v>
      </c>
      <c r="E11" s="2" t="s">
        <v>74</v>
      </c>
      <c r="F11" s="187">
        <f>'管理シート（本体）'!CG16</f>
        <v>0</v>
      </c>
      <c r="G11" s="182">
        <f>'R8.02'!I11</f>
        <v>169900</v>
      </c>
      <c r="H11" s="182">
        <f>'管理シート（本体）'!CJ16</f>
        <v>0</v>
      </c>
      <c r="I11" s="182">
        <f t="shared" si="0"/>
        <v>169900</v>
      </c>
      <c r="J11" s="183"/>
    </row>
    <row r="12" spans="1:10">
      <c r="A12" s="152"/>
      <c r="B12" s="152"/>
      <c r="C12" s="185"/>
      <c r="D12" s="8">
        <v>1.5</v>
      </c>
      <c r="E12" s="2" t="s">
        <v>20</v>
      </c>
      <c r="F12" s="187">
        <f>'管理シート（本体）'!CG17</f>
        <v>0</v>
      </c>
      <c r="G12" s="182">
        <f>'R8.02'!I12</f>
        <v>508050</v>
      </c>
      <c r="H12" s="182">
        <f>'管理シート（本体）'!CJ17</f>
        <v>0</v>
      </c>
      <c r="I12" s="182">
        <f t="shared" si="0"/>
        <v>508050</v>
      </c>
      <c r="J12" s="183"/>
    </row>
    <row r="13" spans="1:10">
      <c r="A13" s="2">
        <v>3</v>
      </c>
      <c r="B13" s="2"/>
      <c r="C13" s="147"/>
      <c r="D13" s="8">
        <v>1.5</v>
      </c>
      <c r="E13" s="2" t="s">
        <v>73</v>
      </c>
      <c r="F13" s="187">
        <f>'管理シート（本体）'!CG18</f>
        <v>0</v>
      </c>
      <c r="G13" s="182">
        <f>'R8.02'!I13</f>
        <v>344800</v>
      </c>
      <c r="H13" s="182">
        <f>'管理シート（本体）'!CJ18</f>
        <v>0</v>
      </c>
      <c r="I13" s="182">
        <f t="shared" si="0"/>
        <v>344800</v>
      </c>
      <c r="J13" s="183"/>
    </row>
    <row r="14" spans="1:10">
      <c r="A14" s="3">
        <v>4</v>
      </c>
      <c r="B14" s="3"/>
      <c r="C14" s="146"/>
      <c r="D14" s="8">
        <v>1.5</v>
      </c>
      <c r="E14" s="2" t="s">
        <v>73</v>
      </c>
      <c r="F14" s="187">
        <f>'管理シート（本体）'!CG19</f>
        <v>0</v>
      </c>
      <c r="G14" s="182">
        <f>'R8.02'!I14</f>
        <v>686600</v>
      </c>
      <c r="H14" s="182">
        <f>'管理シート（本体）'!CJ19</f>
        <v>0</v>
      </c>
      <c r="I14" s="182">
        <f t="shared" si="0"/>
        <v>686600</v>
      </c>
      <c r="J14" s="183"/>
    </row>
    <row r="15" spans="1:10">
      <c r="A15" s="152"/>
      <c r="B15" s="152"/>
      <c r="C15" s="185"/>
      <c r="D15" s="8">
        <v>1.5</v>
      </c>
      <c r="E15" s="2" t="s">
        <v>74</v>
      </c>
      <c r="F15" s="187">
        <f>'管理シート（本体）'!CG20</f>
        <v>0</v>
      </c>
      <c r="G15" s="182">
        <f>'R8.02'!I15</f>
        <v>264300</v>
      </c>
      <c r="H15" s="182">
        <f>'管理シート（本体）'!CJ20</f>
        <v>0</v>
      </c>
      <c r="I15" s="182">
        <f t="shared" si="0"/>
        <v>264300</v>
      </c>
      <c r="J15" s="183"/>
    </row>
    <row r="16" spans="1:10">
      <c r="A16" s="2">
        <v>5</v>
      </c>
      <c r="B16" s="2"/>
      <c r="C16" s="147"/>
      <c r="D16" s="8">
        <v>1.5</v>
      </c>
      <c r="E16" s="2" t="s">
        <v>74</v>
      </c>
      <c r="F16" s="187">
        <f>'管理シート（本体）'!CG21</f>
        <v>0</v>
      </c>
      <c r="G16" s="182">
        <f>'R8.02'!I16</f>
        <v>193950</v>
      </c>
      <c r="H16" s="182">
        <f>'管理シート（本体）'!CJ21</f>
        <v>0</v>
      </c>
      <c r="I16" s="182">
        <f t="shared" si="0"/>
        <v>193950</v>
      </c>
      <c r="J16" s="183"/>
    </row>
    <row r="17" spans="1:10">
      <c r="A17" s="2">
        <v>6</v>
      </c>
      <c r="B17" s="2"/>
      <c r="C17" s="147"/>
      <c r="D17" s="8">
        <v>1.5</v>
      </c>
      <c r="E17" s="2" t="s">
        <v>73</v>
      </c>
      <c r="F17" s="187">
        <f>'管理シート（本体）'!CG22</f>
        <v>0</v>
      </c>
      <c r="G17" s="182">
        <f>'R8.02'!I17</f>
        <v>583934</v>
      </c>
      <c r="H17" s="182">
        <f>'管理シート（本体）'!CJ22</f>
        <v>0</v>
      </c>
      <c r="I17" s="182">
        <f t="shared" si="0"/>
        <v>583934</v>
      </c>
      <c r="J17" s="183"/>
    </row>
    <row r="18" spans="1:10">
      <c r="A18" s="3">
        <v>7</v>
      </c>
      <c r="B18" s="3"/>
      <c r="C18" s="146"/>
      <c r="D18" s="8">
        <v>1.5</v>
      </c>
      <c r="E18" s="2" t="s">
        <v>73</v>
      </c>
      <c r="F18" s="187">
        <f>'管理シート（本体）'!CG23</f>
        <v>0</v>
      </c>
      <c r="G18" s="182">
        <f>'R8.02'!I18</f>
        <v>185778</v>
      </c>
      <c r="H18" s="182">
        <f>'管理シート（本体）'!CJ23</f>
        <v>0</v>
      </c>
      <c r="I18" s="182">
        <f t="shared" si="0"/>
        <v>185778</v>
      </c>
      <c r="J18" s="183"/>
    </row>
    <row r="19" spans="1:10">
      <c r="A19" s="152"/>
      <c r="B19" s="152"/>
      <c r="C19" s="185"/>
      <c r="D19" s="8">
        <v>1.5</v>
      </c>
      <c r="E19" s="2" t="s">
        <v>74</v>
      </c>
      <c r="F19" s="187">
        <f>'管理シート（本体）'!CG24</f>
        <v>0</v>
      </c>
      <c r="G19" s="182">
        <f>'R8.02'!I19</f>
        <v>187868</v>
      </c>
      <c r="H19" s="182">
        <f>'管理シート（本体）'!CJ24</f>
        <v>0</v>
      </c>
      <c r="I19" s="182">
        <f t="shared" si="0"/>
        <v>187868</v>
      </c>
      <c r="J19" s="183"/>
    </row>
    <row r="20" spans="1:10">
      <c r="A20" s="2">
        <v>8</v>
      </c>
      <c r="B20" s="2"/>
      <c r="C20" s="147"/>
      <c r="D20" s="8">
        <v>1.5</v>
      </c>
      <c r="E20" s="2" t="s">
        <v>73</v>
      </c>
      <c r="F20" s="187">
        <f>'管理シート（本体）'!CG25</f>
        <v>0</v>
      </c>
      <c r="G20" s="182">
        <f>'R8.02'!I20</f>
        <v>687856</v>
      </c>
      <c r="H20" s="182">
        <f>'管理シート（本体）'!CJ25</f>
        <v>0</v>
      </c>
      <c r="I20" s="182">
        <f t="shared" si="0"/>
        <v>687856</v>
      </c>
      <c r="J20" s="183"/>
    </row>
    <row r="21" spans="1:10">
      <c r="A21" s="2">
        <v>9</v>
      </c>
      <c r="B21" s="2"/>
      <c r="C21" s="147"/>
      <c r="D21" s="8">
        <v>1.5</v>
      </c>
      <c r="E21" s="2" t="s">
        <v>73</v>
      </c>
      <c r="F21" s="187">
        <f>'管理シート（本体）'!CG26</f>
        <v>0</v>
      </c>
      <c r="G21" s="182">
        <f>'R8.02'!I21</f>
        <v>117845</v>
      </c>
      <c r="H21" s="182">
        <f>'管理シート（本体）'!CJ26</f>
        <v>0</v>
      </c>
      <c r="I21" s="182">
        <f t="shared" si="0"/>
        <v>117845</v>
      </c>
      <c r="J21" s="183"/>
    </row>
    <row r="22" spans="1:10">
      <c r="A22" s="2">
        <v>10</v>
      </c>
      <c r="B22" s="2"/>
      <c r="C22" s="147"/>
      <c r="D22" s="8">
        <v>1.5</v>
      </c>
      <c r="E22" s="2" t="s">
        <v>73</v>
      </c>
      <c r="F22" s="187">
        <f>'管理シート（本体）'!CG27</f>
        <v>0</v>
      </c>
      <c r="G22" s="182">
        <f>'R8.02'!I22</f>
        <v>309401</v>
      </c>
      <c r="H22" s="182">
        <f>'管理シート（本体）'!CJ27</f>
        <v>0</v>
      </c>
      <c r="I22" s="182">
        <f t="shared" si="0"/>
        <v>309401</v>
      </c>
      <c r="J22" s="183"/>
    </row>
    <row r="23" spans="1:10">
      <c r="A23" s="3">
        <v>11</v>
      </c>
      <c r="B23" s="3"/>
      <c r="C23" s="146"/>
      <c r="D23" s="8">
        <v>1.5</v>
      </c>
      <c r="E23" s="2" t="s">
        <v>73</v>
      </c>
      <c r="F23" s="187">
        <f>'管理シート（本体）'!CG28</f>
        <v>0</v>
      </c>
      <c r="G23" s="182">
        <f>'R8.02'!I23</f>
        <v>136423</v>
      </c>
      <c r="H23" s="182">
        <f>'管理シート（本体）'!CJ28</f>
        <v>0</v>
      </c>
      <c r="I23" s="182">
        <f t="shared" si="0"/>
        <v>136423</v>
      </c>
      <c r="J23" s="183"/>
    </row>
    <row r="24" spans="1:10">
      <c r="A24" s="319" t="s">
        <v>102</v>
      </c>
      <c r="B24" s="319"/>
      <c r="C24" s="319"/>
      <c r="D24" s="320">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19"/>
      <c r="B25" s="319"/>
      <c r="C25" s="319"/>
      <c r="D25" s="321"/>
      <c r="E25" s="178" t="s">
        <v>104</v>
      </c>
      <c r="F25" s="188">
        <f>SUMIFS($F$8:$F$23,$D$8:$D$23,$D$24,$E$8:$E$23,E25)</f>
        <v>0</v>
      </c>
      <c r="G25" s="182">
        <f>SUMIFS($G$8:$G$23,$D$8:$D$23,$D$24,$E$8:$E$23,E25)</f>
        <v>0</v>
      </c>
      <c r="H25" s="182">
        <f>SUMIFS($H$8:$H$23,$D$8:$D$23,$D$24,$E$8:$E$23,E25)</f>
        <v>0</v>
      </c>
      <c r="I25" s="182">
        <f>SUMIFS($I$8:$I$23,$D$8:$D$23,$D$24,$E$8:$E$23,E25)</f>
        <v>0</v>
      </c>
      <c r="J25" s="182"/>
    </row>
    <row r="26" spans="1:10">
      <c r="A26" s="319"/>
      <c r="B26" s="319"/>
      <c r="C26" s="319"/>
      <c r="D26" s="322"/>
      <c r="E26" s="184" t="s">
        <v>108</v>
      </c>
      <c r="F26" s="188">
        <f>SUMIFS($F$8:$F$23,$D$8:$D$23,$D$24,$E$8:$E$23,E26)</f>
        <v>0</v>
      </c>
      <c r="G26" s="182">
        <f>SUMIFS($G$8:$G$23,$D$8:$D$23,$D$24,$E$8:$E$23,E26)</f>
        <v>0</v>
      </c>
      <c r="H26" s="182">
        <f>SUMIFS($H$8:$H$23,$D$8:$D$23,$D$24,$E$8:$E$23,E26)</f>
        <v>0</v>
      </c>
      <c r="I26" s="182">
        <f>SUMIFS($I$8:$I$23,$D$8:$D$23,$D$24,$E$8:$E$23,E26)</f>
        <v>0</v>
      </c>
      <c r="J26" s="182"/>
    </row>
    <row r="27" spans="1:10">
      <c r="A27" s="319"/>
      <c r="B27" s="319"/>
      <c r="C27" s="319"/>
      <c r="D27" s="323">
        <v>1.3</v>
      </c>
      <c r="E27" s="178" t="s">
        <v>103</v>
      </c>
      <c r="F27" s="188">
        <f>SUMIFS($F$8:$F$23,$D$8:$D$23,$D$27,$E$8:$E$23,E27)</f>
        <v>0</v>
      </c>
      <c r="G27" s="182">
        <f>SUMIFS($G$8:$G$23,$D$8:$D$23,$D$27,$E$8:$E$23,E27)</f>
        <v>0</v>
      </c>
      <c r="H27" s="182">
        <f>SUMIFS($H$8:$H$23,$D$8:$D$23,$D$27,$E$8:$E$23,E27)</f>
        <v>0</v>
      </c>
      <c r="I27" s="182">
        <f>SUMIFS($I$8:$I$23,$D$8:$D$23,$D$27,$E$8:$E$23,E27)</f>
        <v>0</v>
      </c>
      <c r="J27" s="182"/>
    </row>
    <row r="28" spans="1:10">
      <c r="A28" s="319"/>
      <c r="B28" s="319"/>
      <c r="C28" s="319"/>
      <c r="D28" s="323"/>
      <c r="E28" s="178" t="s">
        <v>104</v>
      </c>
      <c r="F28" s="188">
        <f>SUMIFS($F$8:$F$23,$D$8:$D$23,$D$27,$E$8:$E$23,E28)</f>
        <v>0</v>
      </c>
      <c r="G28" s="182">
        <f>SUMIFS($G$8:$G$23,$D$8:$D$23,$D$27,$E$8:$E$23,E28)</f>
        <v>0</v>
      </c>
      <c r="H28" s="182">
        <f>SUMIFS($H$8:$H$23,$D$8:$D$23,$D$27,$E$8:$E$23,E28)</f>
        <v>0</v>
      </c>
      <c r="I28" s="182">
        <f>SUMIFS($I$8:$I$23,$D$8:$D$23,$D$27,$E$8:$E$23,E28)</f>
        <v>0</v>
      </c>
      <c r="J28" s="182"/>
    </row>
    <row r="29" spans="1:10">
      <c r="A29" s="319"/>
      <c r="B29" s="319"/>
      <c r="C29" s="319"/>
      <c r="D29" s="323"/>
      <c r="E29" s="184" t="s">
        <v>108</v>
      </c>
      <c r="F29" s="188">
        <f>SUMIFS($F$8:$F$23,$D$8:$D$23,$D$27,$E$8:$E$23,E29)</f>
        <v>0</v>
      </c>
      <c r="G29" s="182">
        <f>SUMIFS($G$8:$G$23,$D$8:$D$23,$D$27,$E$8:$E$23,E29)</f>
        <v>0</v>
      </c>
      <c r="H29" s="182">
        <f>SUMIFS($H$8:$H$23,$D$8:$D$23,$D$27,$E$8:$E$23,E29)</f>
        <v>0</v>
      </c>
      <c r="I29" s="182">
        <f>SUMIFS($I$8:$I$23,$D$8:$D$23,$D$27,$E$8:$E$23,E29)</f>
        <v>0</v>
      </c>
      <c r="J29" s="182"/>
    </row>
    <row r="30" spans="1:10">
      <c r="A30" s="319"/>
      <c r="B30" s="319"/>
      <c r="C30" s="319"/>
      <c r="D30" s="323">
        <v>1.5</v>
      </c>
      <c r="E30" s="178" t="s">
        <v>103</v>
      </c>
      <c r="F30" s="188">
        <f>SUMIFS($F$8:$F$23,$D$8:$D$23,$D$30,$E$8:$E$23,E30)</f>
        <v>0</v>
      </c>
      <c r="G30" s="182">
        <f>SUMIFS($G$8:$G$23,$D$8:$D$23,$D$30,$E$8:$E$23,E30)</f>
        <v>3521837</v>
      </c>
      <c r="H30" s="182">
        <f>SUMIFS($H$8:$H$23,$D$8:$D$23,$D$30,$E$8:$E$23,E30)</f>
        <v>0</v>
      </c>
      <c r="I30" s="182">
        <f>SUMIFS($I$8:$I$23,$D$8:$D$23,$D$30,$E$8:$E$23,E30)</f>
        <v>3521837</v>
      </c>
      <c r="J30" s="182"/>
    </row>
    <row r="31" spans="1:10">
      <c r="A31" s="319"/>
      <c r="B31" s="319"/>
      <c r="C31" s="319"/>
      <c r="D31" s="323"/>
      <c r="E31" s="178" t="s">
        <v>104</v>
      </c>
      <c r="F31" s="188">
        <f>SUMIFS($F$8:$F$23,$D$8:$D$23,$D$30,$E$8:$E$23,E31)</f>
        <v>0</v>
      </c>
      <c r="G31" s="182">
        <f>SUMIFS($G$8:$G$23,$D$8:$D$23,$D$30,$E$8:$E$23,E31)</f>
        <v>964718</v>
      </c>
      <c r="H31" s="182">
        <f>SUMIFS($H$8:$H$23,$D$8:$D$23,$D$30,$E$8:$E$23,E31)</f>
        <v>0</v>
      </c>
      <c r="I31" s="182">
        <f>SUMIFS($I$8:$I$23,$D$8:$D$23,$D$30,$E$8:$E$23,E31)</f>
        <v>964718</v>
      </c>
      <c r="J31" s="182"/>
    </row>
    <row r="32" spans="1:10">
      <c r="A32" s="319"/>
      <c r="B32" s="319"/>
      <c r="C32" s="319"/>
      <c r="D32" s="323"/>
      <c r="E32" s="184" t="s">
        <v>108</v>
      </c>
      <c r="F32" s="188">
        <f>SUMIFS($F$8:$F$23,$D$8:$D$23,$D$30,$E$8:$E$23,E32)</f>
        <v>0</v>
      </c>
      <c r="G32" s="182">
        <f>SUMIFS($G$8:$G$23,$D$8:$D$23,$D$30,$E$8:$E$23,E32)</f>
        <v>508050</v>
      </c>
      <c r="H32" s="182">
        <f>SUMIFS($H$8:$H$23,$D$8:$D$23,$D$30,$E$8:$E$23,E32)</f>
        <v>0</v>
      </c>
      <c r="I32" s="182">
        <f>SUMIFS($I$8:$I$23,$D$8:$D$23,$D$30,$E$8:$E$23,E32)</f>
        <v>508050</v>
      </c>
      <c r="J32" s="182"/>
    </row>
    <row r="33" spans="1:10">
      <c r="A33" s="319"/>
      <c r="B33" s="319"/>
      <c r="C33" s="319"/>
      <c r="D33" s="323">
        <v>1.7</v>
      </c>
      <c r="E33" s="178" t="s">
        <v>103</v>
      </c>
      <c r="F33" s="188">
        <f>SUMIFS($F$8:$F$23,$D$8:$D$23,$D$33,$E$8:$E$23,E33)</f>
        <v>0</v>
      </c>
      <c r="G33" s="182">
        <f>SUMIFS($G$8:$G$23,$D$8:$D$23,$D$33,$E$8:$E$23,E33)</f>
        <v>0</v>
      </c>
      <c r="H33" s="182">
        <f>SUMIFS($H$8:$H$23,$D$8:$D$23,$D$33,$E$8:$E$23,E33)</f>
        <v>0</v>
      </c>
      <c r="I33" s="182">
        <f>SUMIFS($I$8:$I$23,$D$8:$D$23,$D$33,$E$8:$E$23,E33)</f>
        <v>0</v>
      </c>
      <c r="J33" s="182"/>
    </row>
    <row r="34" spans="1:10">
      <c r="A34" s="319"/>
      <c r="B34" s="319"/>
      <c r="C34" s="319"/>
      <c r="D34" s="323"/>
      <c r="E34" s="178" t="s">
        <v>104</v>
      </c>
      <c r="F34" s="188">
        <f>SUMIFS($F$8:$F$23,$D$8:$D$23,$D$33,$E$8:$E$23,E34)</f>
        <v>0</v>
      </c>
      <c r="G34" s="182">
        <f>SUMIFS($G$8:$G$23,$D$8:$D$23,$D$33,$E$8:$E$23,E34)</f>
        <v>0</v>
      </c>
      <c r="H34" s="182">
        <f>SUMIFS($H$8:$H$23,$D$8:$D$23,$D$33,$E$8:$E$23,E34)</f>
        <v>0</v>
      </c>
      <c r="I34" s="182">
        <f>SUMIFS($I$8:$I$23,$D$8:$D$23,$D$33,$E$8:$E$23,E34)</f>
        <v>0</v>
      </c>
      <c r="J34" s="182"/>
    </row>
    <row r="35" spans="1:10">
      <c r="A35" s="319"/>
      <c r="B35" s="319"/>
      <c r="C35" s="319"/>
      <c r="D35" s="323"/>
      <c r="E35" s="184" t="s">
        <v>108</v>
      </c>
      <c r="F35" s="188">
        <f>SUMIFS($F$8:$F$23,$D$8:$D$23,$D$33,$E$8:$E$23,E35)</f>
        <v>0</v>
      </c>
      <c r="G35" s="182">
        <f>SUMIFS($G$8:$G$23,$D$8:$D$23,$D$33,$E$8:$E$23,E35)</f>
        <v>0</v>
      </c>
      <c r="H35" s="182">
        <f>SUMIFS($H$8:$H$23,$D$8:$D$23,$D$33,$E$8:$E$23,E35)</f>
        <v>0</v>
      </c>
      <c r="I35" s="182">
        <f>SUMIFS($I$8:$I$23,$D$8:$D$23,$D$33,$E$8:$E$23,E35)</f>
        <v>0</v>
      </c>
      <c r="J35" s="182"/>
    </row>
    <row r="36" spans="1:10">
      <c r="A36" s="319"/>
      <c r="B36" s="319"/>
      <c r="C36" s="319"/>
      <c r="D36" s="319" t="s">
        <v>105</v>
      </c>
      <c r="E36" s="319"/>
      <c r="F36" s="188">
        <f>SUM(F8:F23)</f>
        <v>0</v>
      </c>
      <c r="G36" s="182">
        <f>SUM(G8:G23)</f>
        <v>4994605</v>
      </c>
      <c r="H36" s="182">
        <f>SUM(H8:H23)</f>
        <v>0</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600-000000000000}">
      <formula1>$AH$4:$AH$7</formula1>
    </dataValidation>
    <dataValidation type="list" allowBlank="1" showInputMessage="1" showErrorMessage="1" sqref="D8:D23" xr:uid="{00000000-0002-0000-06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6"/>
  <sheetViews>
    <sheetView zoomScale="90" zoomScaleNormal="90" workbookViewId="0">
      <selection activeCell="J9" sqref="J9:J11"/>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91</v>
      </c>
    </row>
    <row r="2" spans="1:10">
      <c r="A2" s="175" t="s">
        <v>92</v>
      </c>
    </row>
    <row r="3" spans="1:10">
      <c r="A3" s="177" t="s">
        <v>116</v>
      </c>
    </row>
    <row r="4" spans="1:10">
      <c r="A4" s="175" t="s">
        <v>119</v>
      </c>
    </row>
    <row r="5" spans="1:10">
      <c r="A5" s="175" t="s">
        <v>106</v>
      </c>
    </row>
    <row r="6" spans="1:10">
      <c r="A6" s="175" t="s">
        <v>94</v>
      </c>
    </row>
    <row r="7" spans="1:10" ht="93.75">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'管理シート（本体）'!CM13</f>
        <v>0</v>
      </c>
      <c r="G8" s="182">
        <f>'R8.03'!I8</f>
        <v>43800</v>
      </c>
      <c r="H8" s="182">
        <f>'管理シート（本体）'!CP13</f>
        <v>0</v>
      </c>
      <c r="I8" s="182">
        <f>G8-H8</f>
        <v>43800</v>
      </c>
      <c r="J8" s="183"/>
    </row>
    <row r="9" spans="1:10">
      <c r="A9" s="152"/>
      <c r="B9" s="152"/>
      <c r="C9" s="185"/>
      <c r="D9" s="8">
        <v>1.5</v>
      </c>
      <c r="E9" s="2" t="s">
        <v>74</v>
      </c>
      <c r="F9" s="187">
        <f>'管理シート（本体）'!CM14</f>
        <v>0</v>
      </c>
      <c r="G9" s="182">
        <f>'R8.03'!I9</f>
        <v>148700</v>
      </c>
      <c r="H9" s="182">
        <f>'管理シート（本体）'!CP14</f>
        <v>0</v>
      </c>
      <c r="I9" s="182">
        <f>G9-H9</f>
        <v>148700</v>
      </c>
      <c r="J9" s="183"/>
    </row>
    <row r="10" spans="1:10">
      <c r="A10" s="3">
        <v>2</v>
      </c>
      <c r="B10" s="3"/>
      <c r="C10" s="146"/>
      <c r="D10" s="8">
        <v>1.5</v>
      </c>
      <c r="E10" s="2" t="s">
        <v>73</v>
      </c>
      <c r="F10" s="187">
        <f>'管理シート（本体）'!CM15</f>
        <v>0</v>
      </c>
      <c r="G10" s="182">
        <f>'R8.03'!I10</f>
        <v>425400</v>
      </c>
      <c r="H10" s="182">
        <f>'管理シート（本体）'!CP15</f>
        <v>0</v>
      </c>
      <c r="I10" s="182">
        <f t="shared" ref="I10:I23" si="0">G10-H10</f>
        <v>425400</v>
      </c>
      <c r="J10" s="183"/>
    </row>
    <row r="11" spans="1:10">
      <c r="A11" s="5"/>
      <c r="B11" s="5"/>
      <c r="C11" s="186"/>
      <c r="D11" s="8">
        <v>1.5</v>
      </c>
      <c r="E11" s="2" t="s">
        <v>74</v>
      </c>
      <c r="F11" s="187">
        <f>'管理シート（本体）'!CM16</f>
        <v>0</v>
      </c>
      <c r="G11" s="182">
        <f>'R8.03'!I11</f>
        <v>169900</v>
      </c>
      <c r="H11" s="182">
        <f>'管理シート（本体）'!CP16</f>
        <v>0</v>
      </c>
      <c r="I11" s="182">
        <f t="shared" si="0"/>
        <v>169900</v>
      </c>
      <c r="J11" s="183"/>
    </row>
    <row r="12" spans="1:10">
      <c r="A12" s="152"/>
      <c r="B12" s="152"/>
      <c r="C12" s="185"/>
      <c r="D12" s="8">
        <v>1.5</v>
      </c>
      <c r="E12" s="2" t="s">
        <v>20</v>
      </c>
      <c r="F12" s="187">
        <f>'管理シート（本体）'!CM17</f>
        <v>0</v>
      </c>
      <c r="G12" s="182">
        <f>'R8.03'!I12</f>
        <v>508050</v>
      </c>
      <c r="H12" s="182">
        <f>'管理シート（本体）'!CP17</f>
        <v>0</v>
      </c>
      <c r="I12" s="182">
        <f t="shared" si="0"/>
        <v>508050</v>
      </c>
      <c r="J12" s="183"/>
    </row>
    <row r="13" spans="1:10">
      <c r="A13" s="2">
        <v>3</v>
      </c>
      <c r="B13" s="2"/>
      <c r="C13" s="147"/>
      <c r="D13" s="8">
        <v>1.5</v>
      </c>
      <c r="E13" s="2" t="s">
        <v>73</v>
      </c>
      <c r="F13" s="187">
        <f>'管理シート（本体）'!CM18</f>
        <v>0</v>
      </c>
      <c r="G13" s="182">
        <f>'R8.03'!I13</f>
        <v>344800</v>
      </c>
      <c r="H13" s="182">
        <f>'管理シート（本体）'!CP18</f>
        <v>0</v>
      </c>
      <c r="I13" s="182">
        <f t="shared" si="0"/>
        <v>344800</v>
      </c>
      <c r="J13" s="183"/>
    </row>
    <row r="14" spans="1:10">
      <c r="A14" s="3">
        <v>4</v>
      </c>
      <c r="B14" s="3"/>
      <c r="C14" s="146"/>
      <c r="D14" s="8">
        <v>1.5</v>
      </c>
      <c r="E14" s="2" t="s">
        <v>73</v>
      </c>
      <c r="F14" s="187">
        <f>'管理シート（本体）'!CM19</f>
        <v>0</v>
      </c>
      <c r="G14" s="182">
        <f>'R8.03'!I14</f>
        <v>686600</v>
      </c>
      <c r="H14" s="182">
        <f>'管理シート（本体）'!CP19</f>
        <v>0</v>
      </c>
      <c r="I14" s="182">
        <f t="shared" si="0"/>
        <v>686600</v>
      </c>
      <c r="J14" s="183"/>
    </row>
    <row r="15" spans="1:10">
      <c r="A15" s="152"/>
      <c r="B15" s="152"/>
      <c r="C15" s="185"/>
      <c r="D15" s="8">
        <v>1.5</v>
      </c>
      <c r="E15" s="2" t="s">
        <v>74</v>
      </c>
      <c r="F15" s="187">
        <f>'管理シート（本体）'!CM20</f>
        <v>0</v>
      </c>
      <c r="G15" s="182">
        <f>'R8.03'!I15</f>
        <v>264300</v>
      </c>
      <c r="H15" s="182">
        <f>'管理シート（本体）'!CP20</f>
        <v>0</v>
      </c>
      <c r="I15" s="182">
        <f t="shared" si="0"/>
        <v>264300</v>
      </c>
      <c r="J15" s="183"/>
    </row>
    <row r="16" spans="1:10">
      <c r="A16" s="2">
        <v>5</v>
      </c>
      <c r="B16" s="2"/>
      <c r="C16" s="147"/>
      <c r="D16" s="8">
        <v>1.5</v>
      </c>
      <c r="E16" s="2" t="s">
        <v>74</v>
      </c>
      <c r="F16" s="187">
        <f>'管理シート（本体）'!CM21</f>
        <v>0</v>
      </c>
      <c r="G16" s="182">
        <f>'R8.03'!I16</f>
        <v>193950</v>
      </c>
      <c r="H16" s="182">
        <f>'管理シート（本体）'!CP21</f>
        <v>0</v>
      </c>
      <c r="I16" s="182">
        <f t="shared" si="0"/>
        <v>193950</v>
      </c>
      <c r="J16" s="183"/>
    </row>
    <row r="17" spans="1:10">
      <c r="A17" s="2">
        <v>6</v>
      </c>
      <c r="B17" s="2"/>
      <c r="C17" s="147"/>
      <c r="D17" s="8">
        <v>1.5</v>
      </c>
      <c r="E17" s="2" t="s">
        <v>73</v>
      </c>
      <c r="F17" s="187">
        <f>'管理シート（本体）'!CM22</f>
        <v>0</v>
      </c>
      <c r="G17" s="182">
        <f>'R8.03'!I17</f>
        <v>583934</v>
      </c>
      <c r="H17" s="182">
        <f>'管理シート（本体）'!CP22</f>
        <v>0</v>
      </c>
      <c r="I17" s="182">
        <f t="shared" si="0"/>
        <v>583934</v>
      </c>
      <c r="J17" s="183"/>
    </row>
    <row r="18" spans="1:10">
      <c r="A18" s="3">
        <v>7</v>
      </c>
      <c r="B18" s="3"/>
      <c r="C18" s="146"/>
      <c r="D18" s="8">
        <v>1.5</v>
      </c>
      <c r="E18" s="2" t="s">
        <v>73</v>
      </c>
      <c r="F18" s="187">
        <f>'管理シート（本体）'!CM23</f>
        <v>0</v>
      </c>
      <c r="G18" s="182">
        <f>'R8.03'!I18</f>
        <v>185778</v>
      </c>
      <c r="H18" s="182">
        <f>'管理シート（本体）'!CP23</f>
        <v>0</v>
      </c>
      <c r="I18" s="182">
        <f t="shared" si="0"/>
        <v>185778</v>
      </c>
      <c r="J18" s="183"/>
    </row>
    <row r="19" spans="1:10">
      <c r="A19" s="152"/>
      <c r="B19" s="152"/>
      <c r="C19" s="185"/>
      <c r="D19" s="8">
        <v>1.5</v>
      </c>
      <c r="E19" s="2" t="s">
        <v>74</v>
      </c>
      <c r="F19" s="187">
        <f>'管理シート（本体）'!CM24</f>
        <v>0</v>
      </c>
      <c r="G19" s="182">
        <f>'R8.03'!I19</f>
        <v>187868</v>
      </c>
      <c r="H19" s="182">
        <f>'管理シート（本体）'!CP24</f>
        <v>0</v>
      </c>
      <c r="I19" s="182">
        <f t="shared" si="0"/>
        <v>187868</v>
      </c>
      <c r="J19" s="183"/>
    </row>
    <row r="20" spans="1:10">
      <c r="A20" s="2">
        <v>8</v>
      </c>
      <c r="B20" s="2"/>
      <c r="C20" s="147"/>
      <c r="D20" s="8">
        <v>1.5</v>
      </c>
      <c r="E20" s="2" t="s">
        <v>73</v>
      </c>
      <c r="F20" s="187">
        <f>'管理シート（本体）'!CM25</f>
        <v>0</v>
      </c>
      <c r="G20" s="182">
        <f>'R8.03'!I20</f>
        <v>687856</v>
      </c>
      <c r="H20" s="182">
        <f>'管理シート（本体）'!CP25</f>
        <v>0</v>
      </c>
      <c r="I20" s="182">
        <f t="shared" si="0"/>
        <v>687856</v>
      </c>
      <c r="J20" s="183"/>
    </row>
    <row r="21" spans="1:10">
      <c r="A21" s="2">
        <v>9</v>
      </c>
      <c r="B21" s="2"/>
      <c r="C21" s="147"/>
      <c r="D21" s="8">
        <v>1.5</v>
      </c>
      <c r="E21" s="2" t="s">
        <v>73</v>
      </c>
      <c r="F21" s="187">
        <f>'管理シート（本体）'!CM26</f>
        <v>0</v>
      </c>
      <c r="G21" s="182">
        <f>'R8.03'!I21</f>
        <v>117845</v>
      </c>
      <c r="H21" s="182">
        <f>'管理シート（本体）'!CP26</f>
        <v>0</v>
      </c>
      <c r="I21" s="182">
        <f t="shared" si="0"/>
        <v>117845</v>
      </c>
      <c r="J21" s="183"/>
    </row>
    <row r="22" spans="1:10">
      <c r="A22" s="2">
        <v>10</v>
      </c>
      <c r="B22" s="2"/>
      <c r="C22" s="147"/>
      <c r="D22" s="8">
        <v>1.5</v>
      </c>
      <c r="E22" s="2" t="s">
        <v>73</v>
      </c>
      <c r="F22" s="187">
        <f>'管理シート（本体）'!CM27</f>
        <v>0</v>
      </c>
      <c r="G22" s="182">
        <f>'R8.03'!I22</f>
        <v>309401</v>
      </c>
      <c r="H22" s="182">
        <f>'管理シート（本体）'!CP27</f>
        <v>0</v>
      </c>
      <c r="I22" s="182">
        <f t="shared" si="0"/>
        <v>309401</v>
      </c>
      <c r="J22" s="183"/>
    </row>
    <row r="23" spans="1:10">
      <c r="A23" s="3">
        <v>11</v>
      </c>
      <c r="B23" s="3"/>
      <c r="C23" s="146"/>
      <c r="D23" s="8">
        <v>1.5</v>
      </c>
      <c r="E23" s="2" t="s">
        <v>73</v>
      </c>
      <c r="F23" s="187">
        <f>'管理シート（本体）'!CM28</f>
        <v>0</v>
      </c>
      <c r="G23" s="182">
        <f>'R8.03'!I23</f>
        <v>136423</v>
      </c>
      <c r="H23" s="182">
        <f>'管理シート（本体）'!CP28</f>
        <v>0</v>
      </c>
      <c r="I23" s="182">
        <f t="shared" si="0"/>
        <v>136423</v>
      </c>
      <c r="J23" s="183"/>
    </row>
    <row r="24" spans="1:10">
      <c r="A24" s="319" t="s">
        <v>102</v>
      </c>
      <c r="B24" s="319"/>
      <c r="C24" s="319"/>
      <c r="D24" s="320">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19"/>
      <c r="B25" s="319"/>
      <c r="C25" s="319"/>
      <c r="D25" s="321"/>
      <c r="E25" s="178" t="s">
        <v>104</v>
      </c>
      <c r="F25" s="188">
        <f>SUMIFS($F$8:$F$23,$D$8:$D$23,$D$24,$E$8:$E$23,E25)</f>
        <v>0</v>
      </c>
      <c r="G25" s="182">
        <f>SUMIFS($G$8:$G$23,$D$8:$D$23,$D$24,$E$8:$E$23,E25)</f>
        <v>0</v>
      </c>
      <c r="H25" s="182">
        <f>SUMIFS($H$8:$H$23,$D$8:$D$23,$D$24,$E$8:$E$23,E25)</f>
        <v>0</v>
      </c>
      <c r="I25" s="182">
        <f>SUMIFS($I$8:$I$23,$D$8:$D$23,$D$24,$E$8:$E$23,E25)</f>
        <v>0</v>
      </c>
      <c r="J25" s="182"/>
    </row>
    <row r="26" spans="1:10">
      <c r="A26" s="319"/>
      <c r="B26" s="319"/>
      <c r="C26" s="319"/>
      <c r="D26" s="322"/>
      <c r="E26" s="184" t="s">
        <v>108</v>
      </c>
      <c r="F26" s="188">
        <f>SUMIFS($F$8:$F$23,$D$8:$D$23,$D$24,$E$8:$E$23,E26)</f>
        <v>0</v>
      </c>
      <c r="G26" s="182">
        <f>SUMIFS($G$8:$G$23,$D$8:$D$23,$D$24,$E$8:$E$23,E26)</f>
        <v>0</v>
      </c>
      <c r="H26" s="182">
        <f>SUMIFS($H$8:$H$23,$D$8:$D$23,$D$24,$E$8:$E$23,E26)</f>
        <v>0</v>
      </c>
      <c r="I26" s="182">
        <f>SUMIFS($I$8:$I$23,$D$8:$D$23,$D$24,$E$8:$E$23,E26)</f>
        <v>0</v>
      </c>
      <c r="J26" s="182"/>
    </row>
    <row r="27" spans="1:10">
      <c r="A27" s="319"/>
      <c r="B27" s="319"/>
      <c r="C27" s="319"/>
      <c r="D27" s="323">
        <v>1.3</v>
      </c>
      <c r="E27" s="178" t="s">
        <v>103</v>
      </c>
      <c r="F27" s="188">
        <f>SUMIFS($F$8:$F$23,$D$8:$D$23,$D$27,$E$8:$E$23,E27)</f>
        <v>0</v>
      </c>
      <c r="G27" s="182">
        <f>SUMIFS($G$8:$G$23,$D$8:$D$23,$D$27,$E$8:$E$23,E27)</f>
        <v>0</v>
      </c>
      <c r="H27" s="182">
        <f>SUMIFS($H$8:$H$23,$D$8:$D$23,$D$27,$E$8:$E$23,E27)</f>
        <v>0</v>
      </c>
      <c r="I27" s="182">
        <f>SUMIFS($I$8:$I$23,$D$8:$D$23,$D$27,$E$8:$E$23,E27)</f>
        <v>0</v>
      </c>
      <c r="J27" s="182"/>
    </row>
    <row r="28" spans="1:10">
      <c r="A28" s="319"/>
      <c r="B28" s="319"/>
      <c r="C28" s="319"/>
      <c r="D28" s="323"/>
      <c r="E28" s="178" t="s">
        <v>104</v>
      </c>
      <c r="F28" s="188">
        <f>SUMIFS($F$8:$F$23,$D$8:$D$23,$D$27,$E$8:$E$23,E28)</f>
        <v>0</v>
      </c>
      <c r="G28" s="182">
        <f>SUMIFS($G$8:$G$23,$D$8:$D$23,$D$27,$E$8:$E$23,E28)</f>
        <v>0</v>
      </c>
      <c r="H28" s="182">
        <f>SUMIFS($H$8:$H$23,$D$8:$D$23,$D$27,$E$8:$E$23,E28)</f>
        <v>0</v>
      </c>
      <c r="I28" s="182">
        <f>SUMIFS($I$8:$I$23,$D$8:$D$23,$D$27,$E$8:$E$23,E28)</f>
        <v>0</v>
      </c>
      <c r="J28" s="182"/>
    </row>
    <row r="29" spans="1:10">
      <c r="A29" s="319"/>
      <c r="B29" s="319"/>
      <c r="C29" s="319"/>
      <c r="D29" s="323"/>
      <c r="E29" s="184" t="s">
        <v>108</v>
      </c>
      <c r="F29" s="188">
        <f>SUMIFS($F$8:$F$23,$D$8:$D$23,$D$27,$E$8:$E$23,E29)</f>
        <v>0</v>
      </c>
      <c r="G29" s="182">
        <f>SUMIFS($G$8:$G$23,$D$8:$D$23,$D$27,$E$8:$E$23,E29)</f>
        <v>0</v>
      </c>
      <c r="H29" s="182">
        <f>SUMIFS($H$8:$H$23,$D$8:$D$23,$D$27,$E$8:$E$23,E29)</f>
        <v>0</v>
      </c>
      <c r="I29" s="182">
        <f>SUMIFS($I$8:$I$23,$D$8:$D$23,$D$27,$E$8:$E$23,E29)</f>
        <v>0</v>
      </c>
      <c r="J29" s="182"/>
    </row>
    <row r="30" spans="1:10">
      <c r="A30" s="319"/>
      <c r="B30" s="319"/>
      <c r="C30" s="319"/>
      <c r="D30" s="323">
        <v>1.5</v>
      </c>
      <c r="E30" s="178" t="s">
        <v>103</v>
      </c>
      <c r="F30" s="188">
        <f>SUMIFS($F$8:$F$23,$D$8:$D$23,$D$30,$E$8:$E$23,E30)</f>
        <v>0</v>
      </c>
      <c r="G30" s="182">
        <f>SUMIFS($G$8:$G$23,$D$8:$D$23,$D$30,$E$8:$E$23,E30)</f>
        <v>3521837</v>
      </c>
      <c r="H30" s="182">
        <f>SUMIFS($H$8:$H$23,$D$8:$D$23,$D$30,$E$8:$E$23,E30)</f>
        <v>0</v>
      </c>
      <c r="I30" s="182">
        <f>SUMIFS($I$8:$I$23,$D$8:$D$23,$D$30,$E$8:$E$23,E30)</f>
        <v>3521837</v>
      </c>
      <c r="J30" s="182"/>
    </row>
    <row r="31" spans="1:10">
      <c r="A31" s="319"/>
      <c r="B31" s="319"/>
      <c r="C31" s="319"/>
      <c r="D31" s="323"/>
      <c r="E31" s="178" t="s">
        <v>104</v>
      </c>
      <c r="F31" s="188">
        <f>SUMIFS($F$8:$F$23,$D$8:$D$23,$D$30,$E$8:$E$23,E31)</f>
        <v>0</v>
      </c>
      <c r="G31" s="182">
        <f>SUMIFS($G$8:$G$23,$D$8:$D$23,$D$30,$E$8:$E$23,E31)</f>
        <v>964718</v>
      </c>
      <c r="H31" s="182">
        <f>SUMIFS($H$8:$H$23,$D$8:$D$23,$D$30,$E$8:$E$23,E31)</f>
        <v>0</v>
      </c>
      <c r="I31" s="182">
        <f>SUMIFS($I$8:$I$23,$D$8:$D$23,$D$30,$E$8:$E$23,E31)</f>
        <v>964718</v>
      </c>
      <c r="J31" s="182"/>
    </row>
    <row r="32" spans="1:10">
      <c r="A32" s="319"/>
      <c r="B32" s="319"/>
      <c r="C32" s="319"/>
      <c r="D32" s="323"/>
      <c r="E32" s="184" t="s">
        <v>108</v>
      </c>
      <c r="F32" s="188">
        <f>SUMIFS($F$8:$F$23,$D$8:$D$23,$D$30,$E$8:$E$23,E32)</f>
        <v>0</v>
      </c>
      <c r="G32" s="182">
        <f>SUMIFS($G$8:$G$23,$D$8:$D$23,$D$30,$E$8:$E$23,E32)</f>
        <v>508050</v>
      </c>
      <c r="H32" s="182">
        <f>SUMIFS($H$8:$H$23,$D$8:$D$23,$D$30,$E$8:$E$23,E32)</f>
        <v>0</v>
      </c>
      <c r="I32" s="182">
        <f>SUMIFS($I$8:$I$23,$D$8:$D$23,$D$30,$E$8:$E$23,E32)</f>
        <v>508050</v>
      </c>
      <c r="J32" s="182"/>
    </row>
    <row r="33" spans="1:10">
      <c r="A33" s="319"/>
      <c r="B33" s="319"/>
      <c r="C33" s="319"/>
      <c r="D33" s="323">
        <v>1.7</v>
      </c>
      <c r="E33" s="178" t="s">
        <v>103</v>
      </c>
      <c r="F33" s="188">
        <f>SUMIFS($F$8:$F$23,$D$8:$D$23,$D$33,$E$8:$E$23,E33)</f>
        <v>0</v>
      </c>
      <c r="G33" s="182">
        <f>SUMIFS($G$8:$G$23,$D$8:$D$23,$D$33,$E$8:$E$23,E33)</f>
        <v>0</v>
      </c>
      <c r="H33" s="182">
        <f>SUMIFS($H$8:$H$23,$D$8:$D$23,$D$33,$E$8:$E$23,E33)</f>
        <v>0</v>
      </c>
      <c r="I33" s="182">
        <f>SUMIFS($I$8:$I$23,$D$8:$D$23,$D$33,$E$8:$E$23,E33)</f>
        <v>0</v>
      </c>
      <c r="J33" s="182"/>
    </row>
    <row r="34" spans="1:10">
      <c r="A34" s="319"/>
      <c r="B34" s="319"/>
      <c r="C34" s="319"/>
      <c r="D34" s="323"/>
      <c r="E34" s="178" t="s">
        <v>104</v>
      </c>
      <c r="F34" s="188">
        <f>SUMIFS($F$8:$F$23,$D$8:$D$23,$D$33,$E$8:$E$23,E34)</f>
        <v>0</v>
      </c>
      <c r="G34" s="182">
        <f>SUMIFS($G$8:$G$23,$D$8:$D$23,$D$33,$E$8:$E$23,E34)</f>
        <v>0</v>
      </c>
      <c r="H34" s="182">
        <f>SUMIFS($H$8:$H$23,$D$8:$D$23,$D$33,$E$8:$E$23,E34)</f>
        <v>0</v>
      </c>
      <c r="I34" s="182">
        <f>SUMIFS($I$8:$I$23,$D$8:$D$23,$D$33,$E$8:$E$23,E34)</f>
        <v>0</v>
      </c>
      <c r="J34" s="182"/>
    </row>
    <row r="35" spans="1:10">
      <c r="A35" s="319"/>
      <c r="B35" s="319"/>
      <c r="C35" s="319"/>
      <c r="D35" s="323"/>
      <c r="E35" s="184" t="s">
        <v>108</v>
      </c>
      <c r="F35" s="188">
        <f>SUMIFS($F$8:$F$23,$D$8:$D$23,$D$33,$E$8:$E$23,E35)</f>
        <v>0</v>
      </c>
      <c r="G35" s="182">
        <f>SUMIFS($G$8:$G$23,$D$8:$D$23,$D$33,$E$8:$E$23,E35)</f>
        <v>0</v>
      </c>
      <c r="H35" s="182">
        <f>SUMIFS($H$8:$H$23,$D$8:$D$23,$D$33,$E$8:$E$23,E35)</f>
        <v>0</v>
      </c>
      <c r="I35" s="182">
        <f>SUMIFS($I$8:$I$23,$D$8:$D$23,$D$33,$E$8:$E$23,E35)</f>
        <v>0</v>
      </c>
      <c r="J35" s="182"/>
    </row>
    <row r="36" spans="1:10">
      <c r="A36" s="319"/>
      <c r="B36" s="319"/>
      <c r="C36" s="319"/>
      <c r="D36" s="319" t="s">
        <v>105</v>
      </c>
      <c r="E36" s="319"/>
      <c r="F36" s="188">
        <f>SUM(F8:F23)</f>
        <v>0</v>
      </c>
      <c r="G36" s="182">
        <f>SUM(G8:G23)</f>
        <v>4994605</v>
      </c>
      <c r="H36" s="182">
        <f>SUM(H8:H23)</f>
        <v>0</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700-000000000000}">
      <formula1>$AD$4:$AD$7</formula1>
    </dataValidation>
    <dataValidation type="list" allowBlank="1" showInputMessage="1" showErrorMessage="1" sqref="E8:E23" xr:uid="{00000000-0002-0000-07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36"/>
  <sheetViews>
    <sheetView zoomScale="90" zoomScaleNormal="90" workbookViewId="0">
      <selection activeCell="J9" sqref="J9:J11"/>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91</v>
      </c>
    </row>
    <row r="2" spans="1:10">
      <c r="A2" s="175" t="s">
        <v>92</v>
      </c>
    </row>
    <row r="3" spans="1:10">
      <c r="A3" s="177" t="s">
        <v>117</v>
      </c>
    </row>
    <row r="4" spans="1:10">
      <c r="A4" s="175" t="s">
        <v>119</v>
      </c>
    </row>
    <row r="5" spans="1:10">
      <c r="A5" s="175" t="s">
        <v>106</v>
      </c>
    </row>
    <row r="6" spans="1:10">
      <c r="A6" s="175" t="s">
        <v>94</v>
      </c>
    </row>
    <row r="7" spans="1:10" ht="93.75">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'管理シート（本体）'!CS13</f>
        <v>0</v>
      </c>
      <c r="G8" s="182">
        <f>'R8.04'!I8</f>
        <v>43800</v>
      </c>
      <c r="H8" s="182">
        <f>'管理シート（本体）'!CV13</f>
        <v>0</v>
      </c>
      <c r="I8" s="182">
        <f>G8-H8</f>
        <v>43800</v>
      </c>
      <c r="J8" s="183"/>
    </row>
    <row r="9" spans="1:10">
      <c r="A9" s="152"/>
      <c r="B9" s="152"/>
      <c r="C9" s="185"/>
      <c r="D9" s="8">
        <v>1.5</v>
      </c>
      <c r="E9" s="2" t="s">
        <v>74</v>
      </c>
      <c r="F9" s="187">
        <f>'管理シート（本体）'!CS14</f>
        <v>0</v>
      </c>
      <c r="G9" s="182">
        <f>'R8.04'!I9</f>
        <v>148700</v>
      </c>
      <c r="H9" s="182">
        <f>'管理シート（本体）'!CV14</f>
        <v>0</v>
      </c>
      <c r="I9" s="182">
        <f>G9-H9</f>
        <v>148700</v>
      </c>
      <c r="J9" s="183"/>
    </row>
    <row r="10" spans="1:10">
      <c r="A10" s="3">
        <v>2</v>
      </c>
      <c r="B10" s="3"/>
      <c r="C10" s="146"/>
      <c r="D10" s="8">
        <v>1.5</v>
      </c>
      <c r="E10" s="2" t="s">
        <v>73</v>
      </c>
      <c r="F10" s="187">
        <f>'管理シート（本体）'!CS15</f>
        <v>0</v>
      </c>
      <c r="G10" s="182">
        <f>'R8.04'!I10</f>
        <v>425400</v>
      </c>
      <c r="H10" s="182">
        <f>'管理シート（本体）'!CV15</f>
        <v>0</v>
      </c>
      <c r="I10" s="182">
        <f t="shared" ref="I10:I23" si="0">G10-H10</f>
        <v>425400</v>
      </c>
      <c r="J10" s="183"/>
    </row>
    <row r="11" spans="1:10">
      <c r="A11" s="5"/>
      <c r="B11" s="5"/>
      <c r="C11" s="186"/>
      <c r="D11" s="8">
        <v>1.5</v>
      </c>
      <c r="E11" s="2" t="s">
        <v>74</v>
      </c>
      <c r="F11" s="187">
        <f>'管理シート（本体）'!CS16</f>
        <v>0</v>
      </c>
      <c r="G11" s="182">
        <f>'R8.04'!I11</f>
        <v>169900</v>
      </c>
      <c r="H11" s="182">
        <f>'管理シート（本体）'!CV16</f>
        <v>0</v>
      </c>
      <c r="I11" s="182">
        <f t="shared" si="0"/>
        <v>169900</v>
      </c>
      <c r="J11" s="183"/>
    </row>
    <row r="12" spans="1:10">
      <c r="A12" s="152"/>
      <c r="B12" s="152"/>
      <c r="C12" s="185"/>
      <c r="D12" s="8">
        <v>1.5</v>
      </c>
      <c r="E12" s="2" t="s">
        <v>20</v>
      </c>
      <c r="F12" s="187">
        <f>'管理シート（本体）'!CS17</f>
        <v>0</v>
      </c>
      <c r="G12" s="182">
        <f>'R8.04'!I12</f>
        <v>508050</v>
      </c>
      <c r="H12" s="182">
        <f>'管理シート（本体）'!CV17</f>
        <v>0</v>
      </c>
      <c r="I12" s="182">
        <f t="shared" si="0"/>
        <v>508050</v>
      </c>
      <c r="J12" s="183"/>
    </row>
    <row r="13" spans="1:10">
      <c r="A13" s="2">
        <v>3</v>
      </c>
      <c r="B13" s="2"/>
      <c r="C13" s="147"/>
      <c r="D13" s="8">
        <v>1.5</v>
      </c>
      <c r="E13" s="2" t="s">
        <v>73</v>
      </c>
      <c r="F13" s="187">
        <f>'管理シート（本体）'!CS18</f>
        <v>0</v>
      </c>
      <c r="G13" s="182">
        <f>'R8.04'!I13</f>
        <v>344800</v>
      </c>
      <c r="H13" s="182">
        <f>'管理シート（本体）'!CV18</f>
        <v>0</v>
      </c>
      <c r="I13" s="182">
        <f t="shared" si="0"/>
        <v>344800</v>
      </c>
      <c r="J13" s="183"/>
    </row>
    <row r="14" spans="1:10">
      <c r="A14" s="3">
        <v>4</v>
      </c>
      <c r="B14" s="3"/>
      <c r="C14" s="146"/>
      <c r="D14" s="8">
        <v>1.5</v>
      </c>
      <c r="E14" s="2" t="s">
        <v>73</v>
      </c>
      <c r="F14" s="187">
        <f>'管理シート（本体）'!CS19</f>
        <v>0</v>
      </c>
      <c r="G14" s="182">
        <f>'R8.04'!I14</f>
        <v>686600</v>
      </c>
      <c r="H14" s="182">
        <f>'管理シート（本体）'!CV19</f>
        <v>0</v>
      </c>
      <c r="I14" s="182">
        <f t="shared" si="0"/>
        <v>686600</v>
      </c>
      <c r="J14" s="183"/>
    </row>
    <row r="15" spans="1:10">
      <c r="A15" s="152"/>
      <c r="B15" s="152"/>
      <c r="C15" s="185"/>
      <c r="D15" s="8">
        <v>1.5</v>
      </c>
      <c r="E15" s="2" t="s">
        <v>74</v>
      </c>
      <c r="F15" s="187">
        <f>'管理シート（本体）'!CS20</f>
        <v>0</v>
      </c>
      <c r="G15" s="182">
        <f>'R8.04'!I15</f>
        <v>264300</v>
      </c>
      <c r="H15" s="182">
        <f>'管理シート（本体）'!CV20</f>
        <v>0</v>
      </c>
      <c r="I15" s="182">
        <f t="shared" si="0"/>
        <v>264300</v>
      </c>
      <c r="J15" s="183"/>
    </row>
    <row r="16" spans="1:10">
      <c r="A16" s="2">
        <v>5</v>
      </c>
      <c r="B16" s="2"/>
      <c r="C16" s="147"/>
      <c r="D16" s="8">
        <v>1.5</v>
      </c>
      <c r="E16" s="2" t="s">
        <v>74</v>
      </c>
      <c r="F16" s="187">
        <f>'管理シート（本体）'!CS21</f>
        <v>0</v>
      </c>
      <c r="G16" s="182">
        <f>'R8.04'!I16</f>
        <v>193950</v>
      </c>
      <c r="H16" s="182">
        <f>'管理シート（本体）'!CV21</f>
        <v>0</v>
      </c>
      <c r="I16" s="182">
        <f t="shared" si="0"/>
        <v>193950</v>
      </c>
      <c r="J16" s="183"/>
    </row>
    <row r="17" spans="1:10">
      <c r="A17" s="2">
        <v>6</v>
      </c>
      <c r="B17" s="2"/>
      <c r="C17" s="147"/>
      <c r="D17" s="8">
        <v>1.5</v>
      </c>
      <c r="E17" s="2" t="s">
        <v>73</v>
      </c>
      <c r="F17" s="187">
        <f>'管理シート（本体）'!CS22</f>
        <v>0</v>
      </c>
      <c r="G17" s="182">
        <f>'R8.04'!I17</f>
        <v>583934</v>
      </c>
      <c r="H17" s="182">
        <f>'管理シート（本体）'!CV22</f>
        <v>0</v>
      </c>
      <c r="I17" s="182">
        <f t="shared" si="0"/>
        <v>583934</v>
      </c>
      <c r="J17" s="183"/>
    </row>
    <row r="18" spans="1:10">
      <c r="A18" s="3">
        <v>7</v>
      </c>
      <c r="B18" s="3"/>
      <c r="C18" s="146"/>
      <c r="D18" s="8">
        <v>1.5</v>
      </c>
      <c r="E18" s="2" t="s">
        <v>73</v>
      </c>
      <c r="F18" s="187">
        <f>'管理シート（本体）'!CS23</f>
        <v>0</v>
      </c>
      <c r="G18" s="182">
        <f>'R8.04'!I18</f>
        <v>185778</v>
      </c>
      <c r="H18" s="182">
        <f>'管理シート（本体）'!CV23</f>
        <v>0</v>
      </c>
      <c r="I18" s="182">
        <f t="shared" si="0"/>
        <v>185778</v>
      </c>
      <c r="J18" s="183"/>
    </row>
    <row r="19" spans="1:10">
      <c r="A19" s="152"/>
      <c r="B19" s="152"/>
      <c r="C19" s="185"/>
      <c r="D19" s="8">
        <v>1.5</v>
      </c>
      <c r="E19" s="2" t="s">
        <v>74</v>
      </c>
      <c r="F19" s="187">
        <f>'管理シート（本体）'!CS24</f>
        <v>0</v>
      </c>
      <c r="G19" s="182">
        <f>'R8.04'!I19</f>
        <v>187868</v>
      </c>
      <c r="H19" s="182">
        <f>'管理シート（本体）'!CV24</f>
        <v>0</v>
      </c>
      <c r="I19" s="182">
        <f t="shared" si="0"/>
        <v>187868</v>
      </c>
      <c r="J19" s="183"/>
    </row>
    <row r="20" spans="1:10">
      <c r="A20" s="2">
        <v>8</v>
      </c>
      <c r="B20" s="2"/>
      <c r="C20" s="147"/>
      <c r="D20" s="8">
        <v>1.5</v>
      </c>
      <c r="E20" s="2" t="s">
        <v>73</v>
      </c>
      <c r="F20" s="187">
        <f>'管理シート（本体）'!CS25</f>
        <v>0</v>
      </c>
      <c r="G20" s="182">
        <f>'R8.04'!I20</f>
        <v>687856</v>
      </c>
      <c r="H20" s="182">
        <f>'管理シート（本体）'!CV25</f>
        <v>0</v>
      </c>
      <c r="I20" s="182">
        <f t="shared" si="0"/>
        <v>687856</v>
      </c>
      <c r="J20" s="183"/>
    </row>
    <row r="21" spans="1:10">
      <c r="A21" s="2">
        <v>9</v>
      </c>
      <c r="B21" s="2"/>
      <c r="C21" s="147"/>
      <c r="D21" s="8">
        <v>1.5</v>
      </c>
      <c r="E21" s="2" t="s">
        <v>73</v>
      </c>
      <c r="F21" s="187">
        <f>'管理シート（本体）'!CS26</f>
        <v>0</v>
      </c>
      <c r="G21" s="182">
        <f>'R8.04'!I21</f>
        <v>117845</v>
      </c>
      <c r="H21" s="182">
        <f>'管理シート（本体）'!CV26</f>
        <v>0</v>
      </c>
      <c r="I21" s="182">
        <f t="shared" si="0"/>
        <v>117845</v>
      </c>
      <c r="J21" s="183"/>
    </row>
    <row r="22" spans="1:10">
      <c r="A22" s="2">
        <v>10</v>
      </c>
      <c r="B22" s="2"/>
      <c r="C22" s="147"/>
      <c r="D22" s="8">
        <v>1.5</v>
      </c>
      <c r="E22" s="2" t="s">
        <v>73</v>
      </c>
      <c r="F22" s="187">
        <f>'管理シート（本体）'!CS27</f>
        <v>0</v>
      </c>
      <c r="G22" s="182">
        <f>'R8.04'!I22</f>
        <v>309401</v>
      </c>
      <c r="H22" s="182">
        <f>'管理シート（本体）'!CV27</f>
        <v>0</v>
      </c>
      <c r="I22" s="182">
        <f t="shared" si="0"/>
        <v>309401</v>
      </c>
      <c r="J22" s="183"/>
    </row>
    <row r="23" spans="1:10">
      <c r="A23" s="3">
        <v>11</v>
      </c>
      <c r="B23" s="3"/>
      <c r="C23" s="146"/>
      <c r="D23" s="8">
        <v>1.5</v>
      </c>
      <c r="E23" s="2" t="s">
        <v>73</v>
      </c>
      <c r="F23" s="187">
        <f>'管理シート（本体）'!CS28</f>
        <v>0</v>
      </c>
      <c r="G23" s="182">
        <f>'R8.04'!I23</f>
        <v>136423</v>
      </c>
      <c r="H23" s="182">
        <f>'管理シート（本体）'!CV28</f>
        <v>0</v>
      </c>
      <c r="I23" s="182">
        <f t="shared" si="0"/>
        <v>136423</v>
      </c>
      <c r="J23" s="183"/>
    </row>
    <row r="24" spans="1:10">
      <c r="A24" s="319" t="s">
        <v>102</v>
      </c>
      <c r="B24" s="319"/>
      <c r="C24" s="319"/>
      <c r="D24" s="320">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19"/>
      <c r="B25" s="319"/>
      <c r="C25" s="319"/>
      <c r="D25" s="321"/>
      <c r="E25" s="178" t="s">
        <v>104</v>
      </c>
      <c r="F25" s="188">
        <f>SUMIFS($F$8:$F$23,$D$8:$D$23,$D$24,$E$8:$E$23,E25)</f>
        <v>0</v>
      </c>
      <c r="G25" s="182">
        <f>SUMIFS($G$8:$G$23,$D$8:$D$23,$D$24,$E$8:$E$23,E25)</f>
        <v>0</v>
      </c>
      <c r="H25" s="182">
        <f>SUMIFS($H$8:$H$23,$D$8:$D$23,$D$24,$E$8:$E$23,E25)</f>
        <v>0</v>
      </c>
      <c r="I25" s="182">
        <f>SUMIFS($I$8:$I$23,$D$8:$D$23,$D$24,$E$8:$E$23,E25)</f>
        <v>0</v>
      </c>
      <c r="J25" s="182"/>
    </row>
    <row r="26" spans="1:10">
      <c r="A26" s="319"/>
      <c r="B26" s="319"/>
      <c r="C26" s="319"/>
      <c r="D26" s="322"/>
      <c r="E26" s="184" t="s">
        <v>108</v>
      </c>
      <c r="F26" s="188">
        <f>SUMIFS($F$8:$F$23,$D$8:$D$23,$D$24,$E$8:$E$23,E26)</f>
        <v>0</v>
      </c>
      <c r="G26" s="182">
        <f>SUMIFS($G$8:$G$23,$D$8:$D$23,$D$24,$E$8:$E$23,E26)</f>
        <v>0</v>
      </c>
      <c r="H26" s="182">
        <f>SUMIFS($H$8:$H$23,$D$8:$D$23,$D$24,$E$8:$E$23,E26)</f>
        <v>0</v>
      </c>
      <c r="I26" s="182">
        <f>SUMIFS($I$8:$I$23,$D$8:$D$23,$D$24,$E$8:$E$23,E26)</f>
        <v>0</v>
      </c>
      <c r="J26" s="182"/>
    </row>
    <row r="27" spans="1:10">
      <c r="A27" s="319"/>
      <c r="B27" s="319"/>
      <c r="C27" s="319"/>
      <c r="D27" s="323">
        <v>1.3</v>
      </c>
      <c r="E27" s="178" t="s">
        <v>103</v>
      </c>
      <c r="F27" s="188">
        <f>SUMIFS($F$8:$F$23,$D$8:$D$23,$D$27,$E$8:$E$23,E27)</f>
        <v>0</v>
      </c>
      <c r="G27" s="182">
        <f>SUMIFS($G$8:$G$23,$D$8:$D$23,$D$27,$E$8:$E$23,E27)</f>
        <v>0</v>
      </c>
      <c r="H27" s="182">
        <f>SUMIFS($H$8:$H$23,$D$8:$D$23,$D$27,$E$8:$E$23,E27)</f>
        <v>0</v>
      </c>
      <c r="I27" s="182">
        <f>SUMIFS($I$8:$I$23,$D$8:$D$23,$D$27,$E$8:$E$23,E27)</f>
        <v>0</v>
      </c>
      <c r="J27" s="182"/>
    </row>
    <row r="28" spans="1:10">
      <c r="A28" s="319"/>
      <c r="B28" s="319"/>
      <c r="C28" s="319"/>
      <c r="D28" s="323"/>
      <c r="E28" s="178" t="s">
        <v>104</v>
      </c>
      <c r="F28" s="188">
        <f>SUMIFS($F$8:$F$23,$D$8:$D$23,$D$27,$E$8:$E$23,E28)</f>
        <v>0</v>
      </c>
      <c r="G28" s="182">
        <f>SUMIFS($G$8:$G$23,$D$8:$D$23,$D$27,$E$8:$E$23,E28)</f>
        <v>0</v>
      </c>
      <c r="H28" s="182">
        <f>SUMIFS($H$8:$H$23,$D$8:$D$23,$D$27,$E$8:$E$23,E28)</f>
        <v>0</v>
      </c>
      <c r="I28" s="182">
        <f>SUMIFS($I$8:$I$23,$D$8:$D$23,$D$27,$E$8:$E$23,E28)</f>
        <v>0</v>
      </c>
      <c r="J28" s="182"/>
    </row>
    <row r="29" spans="1:10">
      <c r="A29" s="319"/>
      <c r="B29" s="319"/>
      <c r="C29" s="319"/>
      <c r="D29" s="323"/>
      <c r="E29" s="184" t="s">
        <v>108</v>
      </c>
      <c r="F29" s="188">
        <f>SUMIFS($F$8:$F$23,$D$8:$D$23,$D$27,$E$8:$E$23,E29)</f>
        <v>0</v>
      </c>
      <c r="G29" s="182">
        <f>SUMIFS($G$8:$G$23,$D$8:$D$23,$D$27,$E$8:$E$23,E29)</f>
        <v>0</v>
      </c>
      <c r="H29" s="182">
        <f>SUMIFS($H$8:$H$23,$D$8:$D$23,$D$27,$E$8:$E$23,E29)</f>
        <v>0</v>
      </c>
      <c r="I29" s="182">
        <f>SUMIFS($I$8:$I$23,$D$8:$D$23,$D$27,$E$8:$E$23,E29)</f>
        <v>0</v>
      </c>
      <c r="J29" s="182"/>
    </row>
    <row r="30" spans="1:10">
      <c r="A30" s="319"/>
      <c r="B30" s="319"/>
      <c r="C30" s="319"/>
      <c r="D30" s="323">
        <v>1.5</v>
      </c>
      <c r="E30" s="178" t="s">
        <v>103</v>
      </c>
      <c r="F30" s="188">
        <f>SUMIFS($F$8:$F$23,$D$8:$D$23,$D$30,$E$8:$E$23,E30)</f>
        <v>0</v>
      </c>
      <c r="G30" s="182">
        <f>SUMIFS($G$8:$G$23,$D$8:$D$23,$D$30,$E$8:$E$23,E30)</f>
        <v>3521837</v>
      </c>
      <c r="H30" s="182">
        <f>SUMIFS($H$8:$H$23,$D$8:$D$23,$D$30,$E$8:$E$23,E30)</f>
        <v>0</v>
      </c>
      <c r="I30" s="182">
        <f>SUMIFS($I$8:$I$23,$D$8:$D$23,$D$30,$E$8:$E$23,E30)</f>
        <v>3521837</v>
      </c>
      <c r="J30" s="182"/>
    </row>
    <row r="31" spans="1:10">
      <c r="A31" s="319"/>
      <c r="B31" s="319"/>
      <c r="C31" s="319"/>
      <c r="D31" s="323"/>
      <c r="E31" s="178" t="s">
        <v>104</v>
      </c>
      <c r="F31" s="188">
        <f>SUMIFS($F$8:$F$23,$D$8:$D$23,$D$30,$E$8:$E$23,E31)</f>
        <v>0</v>
      </c>
      <c r="G31" s="182">
        <f>SUMIFS($G$8:$G$23,$D$8:$D$23,$D$30,$E$8:$E$23,E31)</f>
        <v>964718</v>
      </c>
      <c r="H31" s="182">
        <f>SUMIFS($H$8:$H$23,$D$8:$D$23,$D$30,$E$8:$E$23,E31)</f>
        <v>0</v>
      </c>
      <c r="I31" s="182">
        <f>SUMIFS($I$8:$I$23,$D$8:$D$23,$D$30,$E$8:$E$23,E31)</f>
        <v>964718</v>
      </c>
      <c r="J31" s="182"/>
    </row>
    <row r="32" spans="1:10">
      <c r="A32" s="319"/>
      <c r="B32" s="319"/>
      <c r="C32" s="319"/>
      <c r="D32" s="323"/>
      <c r="E32" s="184" t="s">
        <v>108</v>
      </c>
      <c r="F32" s="188">
        <f>SUMIFS($F$8:$F$23,$D$8:$D$23,$D$30,$E$8:$E$23,E32)</f>
        <v>0</v>
      </c>
      <c r="G32" s="182">
        <f>SUMIFS($G$8:$G$23,$D$8:$D$23,$D$30,$E$8:$E$23,E32)</f>
        <v>508050</v>
      </c>
      <c r="H32" s="182">
        <f>SUMIFS($H$8:$H$23,$D$8:$D$23,$D$30,$E$8:$E$23,E32)</f>
        <v>0</v>
      </c>
      <c r="I32" s="182">
        <f>SUMIFS($I$8:$I$23,$D$8:$D$23,$D$30,$E$8:$E$23,E32)</f>
        <v>508050</v>
      </c>
      <c r="J32" s="182"/>
    </row>
    <row r="33" spans="1:10">
      <c r="A33" s="319"/>
      <c r="B33" s="319"/>
      <c r="C33" s="319"/>
      <c r="D33" s="323">
        <v>1.7</v>
      </c>
      <c r="E33" s="178" t="s">
        <v>103</v>
      </c>
      <c r="F33" s="188">
        <f>SUMIFS($F$8:$F$23,$D$8:$D$23,$D$33,$E$8:$E$23,E33)</f>
        <v>0</v>
      </c>
      <c r="G33" s="182">
        <f>SUMIFS($G$8:$G$23,$D$8:$D$23,$D$33,$E$8:$E$23,E33)</f>
        <v>0</v>
      </c>
      <c r="H33" s="182">
        <f>SUMIFS($H$8:$H$23,$D$8:$D$23,$D$33,$E$8:$E$23,E33)</f>
        <v>0</v>
      </c>
      <c r="I33" s="182">
        <f>SUMIFS($I$8:$I$23,$D$8:$D$23,$D$33,$E$8:$E$23,E33)</f>
        <v>0</v>
      </c>
      <c r="J33" s="182"/>
    </row>
    <row r="34" spans="1:10">
      <c r="A34" s="319"/>
      <c r="B34" s="319"/>
      <c r="C34" s="319"/>
      <c r="D34" s="323"/>
      <c r="E34" s="178" t="s">
        <v>104</v>
      </c>
      <c r="F34" s="188">
        <f>SUMIFS($F$8:$F$23,$D$8:$D$23,$D$33,$E$8:$E$23,E34)</f>
        <v>0</v>
      </c>
      <c r="G34" s="182">
        <f>SUMIFS($G$8:$G$23,$D$8:$D$23,$D$33,$E$8:$E$23,E34)</f>
        <v>0</v>
      </c>
      <c r="H34" s="182">
        <f>SUMIFS($H$8:$H$23,$D$8:$D$23,$D$33,$E$8:$E$23,E34)</f>
        <v>0</v>
      </c>
      <c r="I34" s="182">
        <f>SUMIFS($I$8:$I$23,$D$8:$D$23,$D$33,$E$8:$E$23,E34)</f>
        <v>0</v>
      </c>
      <c r="J34" s="182"/>
    </row>
    <row r="35" spans="1:10">
      <c r="A35" s="319"/>
      <c r="B35" s="319"/>
      <c r="C35" s="319"/>
      <c r="D35" s="323"/>
      <c r="E35" s="184" t="s">
        <v>108</v>
      </c>
      <c r="F35" s="188">
        <f>SUMIFS($F$8:$F$23,$D$8:$D$23,$D$33,$E$8:$E$23,E35)</f>
        <v>0</v>
      </c>
      <c r="G35" s="182">
        <f>SUMIFS($G$8:$G$23,$D$8:$D$23,$D$33,$E$8:$E$23,E35)</f>
        <v>0</v>
      </c>
      <c r="H35" s="182">
        <f>SUMIFS($H$8:$H$23,$D$8:$D$23,$D$33,$E$8:$E$23,E35)</f>
        <v>0</v>
      </c>
      <c r="I35" s="182">
        <f>SUMIFS($I$8:$I$23,$D$8:$D$23,$D$33,$E$8:$E$23,E35)</f>
        <v>0</v>
      </c>
      <c r="J35" s="182"/>
    </row>
    <row r="36" spans="1:10">
      <c r="A36" s="319"/>
      <c r="B36" s="319"/>
      <c r="C36" s="319"/>
      <c r="D36" s="319" t="s">
        <v>105</v>
      </c>
      <c r="E36" s="319"/>
      <c r="F36" s="188">
        <f>SUM(F8:F23)</f>
        <v>0</v>
      </c>
      <c r="G36" s="182">
        <f>SUM(G8:G23)</f>
        <v>4994605</v>
      </c>
      <c r="H36" s="182">
        <f>SUM(H8:H23)</f>
        <v>0</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800-000000000000}">
      <formula1>$AH$4:$AH$7</formula1>
    </dataValidation>
    <dataValidation type="list" allowBlank="1" showInputMessage="1" showErrorMessage="1" sqref="D8:D23" xr:uid="{00000000-0002-0000-08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管理シート（本体）</vt:lpstr>
      <vt:lpstr>R7.10</vt:lpstr>
      <vt:lpstr>R7.11</vt:lpstr>
      <vt:lpstr>R7.12</vt:lpstr>
      <vt:lpstr>R8.01</vt:lpstr>
      <vt:lpstr>R8.02</vt:lpstr>
      <vt:lpstr>R8.03</vt:lpstr>
      <vt:lpstr>R8.04</vt:lpstr>
      <vt:lpstr>R8.05</vt:lpstr>
      <vt:lpstr>R8.06</vt:lpstr>
      <vt:lpstr>R7.10!Print_Titles</vt:lpstr>
      <vt:lpstr>R7.11!Print_Titles</vt:lpstr>
      <vt:lpstr>R7.12!Print_Titles</vt:lpstr>
      <vt:lpstr>R8.01!Print_Titles</vt:lpstr>
      <vt:lpstr>R8.02!Print_Titles</vt:lpstr>
      <vt:lpstr>R8.03!Print_Titles</vt:lpstr>
      <vt:lpstr>R8.04!Print_Titles</vt:lpstr>
      <vt:lpstr>R8.05!Print_Titles</vt:lpstr>
      <vt:lpstr>R8.06!Print_Titles</vt:lpstr>
      <vt:lpstr>'管理シート（本体）'!Print_Titles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